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activeTab="0"/>
  </bookViews>
  <sheets>
    <sheet name="summary key fin. info" sheetId="1" r:id="rId1"/>
    <sheet name="add. info Part A3" sheetId="2" r:id="rId2"/>
    <sheet name="conden inc.sttm" sheetId="3" r:id="rId3"/>
    <sheet name="conden bs" sheetId="4" r:id="rId4"/>
    <sheet name="cash flow" sheetId="5" r:id="rId5"/>
    <sheet name="Equity" sheetId="6" r:id="rId6"/>
    <sheet name="surplus" sheetId="7" r:id="rId7"/>
  </sheets>
  <definedNames>
    <definedName name="_xlnm.Print_Area" localSheetId="5">'Equity'!$A:$IV</definedName>
  </definedNames>
  <calcPr fullCalcOnLoad="1"/>
</workbook>
</file>

<file path=xl/sharedStrings.xml><?xml version="1.0" encoding="utf-8"?>
<sst xmlns="http://schemas.openxmlformats.org/spreadsheetml/2006/main" count="279" uniqueCount="182">
  <si>
    <t>(RM)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</si>
  <si>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</si>
  <si>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</si>
  <si>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</si>
  <si>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</si>
  <si>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</si>
  <si>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</si>
  <si>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</si>
  <si>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</si>
  <si>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</si>
  <si>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</si>
  <si>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</si>
  <si>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</si>
  <si>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</si>
  <si>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</si>
  <si>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</si>
  <si>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</si>
  <si>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Trade &amp; Other Creditors</t>
  </si>
  <si>
    <t>Short Term Borrowings</t>
  </si>
  <si>
    <t>Net Current Assets</t>
  </si>
  <si>
    <t>Share Capital</t>
  </si>
  <si>
    <t>Shareholders' Fund</t>
  </si>
  <si>
    <t>Minorities Interest</t>
  </si>
  <si>
    <t>- Borrowings</t>
  </si>
  <si>
    <t>Indirect method</t>
  </si>
  <si>
    <t>Net Profit before tax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</si>
  <si>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</si>
  <si>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</si>
  <si>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</si>
  <si>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</si>
  <si>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attributable to</t>
  </si>
  <si>
    <t>Retained</t>
  </si>
  <si>
    <t>Capital</t>
  </si>
  <si>
    <t>revenue</t>
  </si>
  <si>
    <t>Profit</t>
  </si>
  <si>
    <t>Total</t>
  </si>
  <si>
    <t>Balance at beginning of year</t>
  </si>
  <si>
    <t>Movements during the period</t>
  </si>
  <si>
    <t>(cumulative)</t>
  </si>
  <si>
    <t>Balance at end of period</t>
  </si>
  <si>
    <t>cummulative to date</t>
  </si>
  <si>
    <t>Surplus / (deficit) on revaluation</t>
  </si>
  <si>
    <t>Others</t>
  </si>
  <si>
    <t>Net gains (losses) not recognised in the income statement</t>
  </si>
  <si>
    <t>Net Profit (Cumulative)</t>
  </si>
  <si>
    <t>Total recognised gains and losses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</si>
  <si>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</si>
  <si>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</si>
  <si>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</si>
  <si>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 xml:space="preserve">(The Condensed Consolidated Statements of Changes in Equity should be read in conjunction </t>
  </si>
  <si>
    <t xml:space="preserve">(The Condensed Consolidated Statement of Recognised Gains and Losses should be read in </t>
  </si>
  <si>
    <t>KENMARK INDUSTRIAL CO (M) BERHAD (173964-V)</t>
  </si>
  <si>
    <t>Dividend payable</t>
  </si>
  <si>
    <t>KENMARK INDUSTRIAL CO (M) BHD (173964-V)</t>
  </si>
  <si>
    <t>Part A2 : Summary of Key Financial Information for the financial period ended</t>
  </si>
  <si>
    <t>Kenmark Industrial Co. (M) Bhd.</t>
  </si>
  <si>
    <t>Stock name                                         :</t>
  </si>
  <si>
    <t>Kenmark</t>
  </si>
  <si>
    <t>Stock code                                          :</t>
  </si>
  <si>
    <t>7030</t>
  </si>
  <si>
    <t>Part A1 : Quarterly Report - see Attached.</t>
  </si>
  <si>
    <t xml:space="preserve">Part A2 : Summary of Key Financial Information </t>
  </si>
  <si>
    <t>CURRENT</t>
  </si>
  <si>
    <t>PRECEDING YEAR</t>
  </si>
  <si>
    <t>YEAR</t>
  </si>
  <si>
    <t>CORRESPONDING</t>
  </si>
  <si>
    <t xml:space="preserve">YEAR </t>
  </si>
  <si>
    <t>QUARTER</t>
  </si>
  <si>
    <t>TO DATE</t>
  </si>
  <si>
    <t>PERIOD</t>
  </si>
  <si>
    <t>RM '000</t>
  </si>
  <si>
    <t>Profit/(loss) before tax</t>
  </si>
  <si>
    <t>Profit/(loss) after tax and minority interest</t>
  </si>
  <si>
    <t>Net profit/(loss) for the period</t>
  </si>
  <si>
    <t>Dividend per share (sen)</t>
  </si>
  <si>
    <t>Note : For full text of the above announcement, please access the KLSE website at www.klse.com.my</t>
  </si>
  <si>
    <t>Part A3 : Additional Information</t>
  </si>
  <si>
    <t>Profit/(loss) from operation</t>
  </si>
  <si>
    <t>Gross interest income</t>
  </si>
  <si>
    <t>Gross interest expenses</t>
  </si>
  <si>
    <t>Note : The above information is for the Exchange internal use only.</t>
  </si>
  <si>
    <t>Interest paid</t>
  </si>
  <si>
    <t>Financial Year End                             :</t>
  </si>
  <si>
    <t xml:space="preserve">Company name                                  : </t>
  </si>
  <si>
    <t>Submitting Secretarial Firm Name     :</t>
  </si>
  <si>
    <t>Quarter                                               :</t>
  </si>
  <si>
    <t>The figures                                         :</t>
  </si>
  <si>
    <t>have not been audited</t>
  </si>
  <si>
    <t xml:space="preserve">As at end of current </t>
  </si>
  <si>
    <t>quarter</t>
  </si>
  <si>
    <t xml:space="preserve">As at preceding </t>
  </si>
  <si>
    <t>financial year end</t>
  </si>
  <si>
    <t xml:space="preserve">               INDIVIDUAL PERIOD</t>
  </si>
  <si>
    <t xml:space="preserve">           CUMULATIVE PERIOD</t>
  </si>
  <si>
    <t>Current Quarter</t>
  </si>
  <si>
    <t>Comparative Quarter</t>
  </si>
  <si>
    <t>Current Assets :-</t>
  </si>
  <si>
    <t>Current Liabilities :-</t>
  </si>
  <si>
    <t>Financed By:-</t>
  </si>
  <si>
    <t>Long Term Liabilities :-</t>
  </si>
  <si>
    <t>The figure have not been audited</t>
  </si>
  <si>
    <r>
      <t>Re</t>
    </r>
    <r>
      <rPr>
        <sz val="12"/>
        <rFont val="Times New Roman"/>
        <family val="1"/>
      </rPr>
      <t>s</t>
    </r>
    <r>
      <rPr>
        <sz val="12"/>
        <rFont val="Times New Roman"/>
        <family val="1"/>
      </rPr>
      <t>er</t>
    </r>
    <r>
      <rPr>
        <sz val="12"/>
        <rFont val="Times New Roman"/>
        <family val="1"/>
      </rPr>
      <t>v</t>
    </r>
    <r>
      <rPr>
        <sz val="12"/>
        <rFont val="Times New Roman"/>
        <family val="1"/>
      </rPr>
      <t>e</t>
    </r>
  </si>
  <si>
    <t>Basic earnings/(loss) per share (sen)</t>
  </si>
  <si>
    <t xml:space="preserve">                      INDIVIDUAL PERIOD</t>
  </si>
  <si>
    <t xml:space="preserve">                      CUMULATIVE PERIOD</t>
  </si>
  <si>
    <t>Retained Profits</t>
  </si>
  <si>
    <t>Reserves On Consolidation</t>
  </si>
  <si>
    <t>As at</t>
  </si>
  <si>
    <t>Trade &amp; other debtors</t>
  </si>
  <si>
    <t>Other deferred liabilities</t>
  </si>
  <si>
    <t xml:space="preserve">Current </t>
  </si>
  <si>
    <t>Year-to-date</t>
  </si>
  <si>
    <t>CASH FLOW FROM OPERATING ACTIVITIES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</si>
  <si>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</si>
  <si>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</si>
  <si>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</si>
  <si>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</si>
  <si>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</si>
  <si>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</si>
  <si>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</si>
  <si>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</si>
  <si>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CASH FLOWS FROM INVESTING ACTIVITIES</t>
  </si>
  <si>
    <t>Interest received</t>
  </si>
  <si>
    <t>CASH FLOWS FROM FINANCING ACTIVITIES</t>
  </si>
  <si>
    <t>Dividend paid</t>
  </si>
  <si>
    <t>Repayment of hire purchase creditors</t>
  </si>
  <si>
    <t>Net cash used in financing activities</t>
  </si>
  <si>
    <t>Cash &amp; Cash Equivalents at end of period</t>
  </si>
  <si>
    <t xml:space="preserve">Dividend paid </t>
  </si>
  <si>
    <t>- Esos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</si>
  <si>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</si>
  <si>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</si>
  <si>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</si>
  <si>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</si>
  <si>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- Warrant</t>
  </si>
  <si>
    <t>Net cash (Used In) / Generated From Operations</t>
  </si>
  <si>
    <t xml:space="preserve">                            Period ended</t>
  </si>
  <si>
    <t xml:space="preserve">                             Period ended</t>
  </si>
  <si>
    <t>Net cash (Used In) / Generated From Investing activities</t>
  </si>
  <si>
    <t xml:space="preserve">Cummulative </t>
  </si>
  <si>
    <t>Cash (Used In) / Generated From operations</t>
  </si>
  <si>
    <t>Intangible Assets</t>
  </si>
  <si>
    <t>Gain from disposal of Property, Plant &amp; Equipment</t>
  </si>
  <si>
    <t xml:space="preserve">Symphony Incorporations Sdn Bhd </t>
  </si>
  <si>
    <t>ended 31 December 2004)</t>
  </si>
  <si>
    <t xml:space="preserve">  with the Annual Financial Report for the year ended 31 December 2004)</t>
  </si>
  <si>
    <t xml:space="preserve">  Financial Report  for the year ended 31 December 2004)</t>
  </si>
  <si>
    <t>Bonds (Debt securities)</t>
  </si>
  <si>
    <t xml:space="preserve"> Annual Financial Report for the year ended 31 December 2004)</t>
  </si>
  <si>
    <t xml:space="preserve">  with the Annual Financial Report for the year ended 31 December 2003)</t>
  </si>
  <si>
    <t>Investments in Bond</t>
  </si>
  <si>
    <t>Investment in Bond</t>
  </si>
  <si>
    <t>Borrowings</t>
  </si>
  <si>
    <t xml:space="preserve"> conjunction  with the Annual Financial Report for the year ended 31 December 2004)</t>
  </si>
  <si>
    <t>31/12/05</t>
  </si>
  <si>
    <t>4th qtr</t>
  </si>
  <si>
    <t>31/12/04</t>
  </si>
  <si>
    <t>31/12/04</t>
  </si>
  <si>
    <t>Unaudited Condensed Consolidated Income Statement for period ended 31 December 2005</t>
  </si>
  <si>
    <t xml:space="preserve">12 months </t>
  </si>
  <si>
    <t>3.41sen</t>
  </si>
  <si>
    <t>2.99sen</t>
  </si>
  <si>
    <t>16.40sen</t>
  </si>
  <si>
    <t>14.30sen</t>
  </si>
  <si>
    <t>Unaudited Condensed Consolidated Balance Sheet as at 31 December  2005</t>
  </si>
  <si>
    <t>Provision for Taxation</t>
  </si>
  <si>
    <t>Unaudited Condensed Consolidated Cash Flow Statement for period ended 31 December 2005</t>
  </si>
  <si>
    <t xml:space="preserve">Unaudited 12 months period </t>
  </si>
  <si>
    <t>Unaudited Condensed Consolidated Statement of Changes in Equity as at 31 December 2005</t>
  </si>
  <si>
    <t>ended 31 December 2005</t>
  </si>
  <si>
    <t>Condensed Consolidated Statement of Changes in Equity as at 31 December 2004</t>
  </si>
  <si>
    <t>Unaudited 12 months period</t>
  </si>
  <si>
    <t>ended 31 December  2004</t>
  </si>
  <si>
    <t>12 months</t>
  </si>
  <si>
    <t>Unaudited Condensed Consolidated Statement of Recognised Gains and Losses as at 31 December 2005</t>
  </si>
  <si>
    <t>Acquisition of subsidiaries</t>
  </si>
  <si>
    <t>Summary of Key Financial Information for the quarter ended 31/12/05</t>
  </si>
  <si>
    <t>Deferred Asset</t>
  </si>
  <si>
    <t>Net assets per share (RM)</t>
  </si>
  <si>
    <t>13.75sen</t>
  </si>
  <si>
    <t>13.08sen</t>
  </si>
  <si>
    <t>1.71sen</t>
  </si>
</sst>
</file>

<file path=xl/styles.xml><?xml version="1.0" encoding="utf-8"?>
<styleSheet xmlns="http://schemas.openxmlformats.org/spreadsheetml/2006/main">
  <numFmts count="7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_);_(* \(#,##0.0\);_(* &quot;-&quot;_);_(@_)"/>
    <numFmt numFmtId="191" formatCode="_(* #,##0.00_);_(* \(#,##0.00\);_(* &quot;-&quot;_);_(@_)"/>
    <numFmt numFmtId="192" formatCode="_(* #,##0.000_);_(* \(#,##0.000\);_(* &quot;-&quot;_);_(@_)"/>
    <numFmt numFmtId="193" formatCode="_(* #,##0.0000_);_(* \(#,##0.0000\);_(* &quot;-&quot;_);_(@_)"/>
    <numFmt numFmtId="194" formatCode="_(* #,##0.000_);_(* \(#,##0.000\);_(* &quot;-&quot;??_);_(@_)"/>
    <numFmt numFmtId="195" formatCode="_(* #,##0.0_);_(* \(#,##0.0\);_(* &quot;-&quot;??_);_(@_)"/>
    <numFmt numFmtId="196" formatCode="_(* #,##0_);_(* \(#,##0\);_(* &quot;-&quot;??_);_(@_)"/>
    <numFmt numFmtId="197" formatCode="_(* #,##0.0000_);_(* \(#,##0.0000\);_(* &quot;-&quot;??_);_(@_)"/>
    <numFmt numFmtId="198" formatCode="_-* #,##0.0_-;\-* #,##0.0_-;_-* &quot;-&quot;??_-;_-@_-"/>
    <numFmt numFmtId="199" formatCode="_-* #,##0_-;\-* #,##0_-;_-* &quot;-&quot;??_-;_-@_-"/>
    <numFmt numFmtId="200" formatCode="#,##0;[Red]#,##0"/>
    <numFmt numFmtId="201" formatCode="0.00_);\(0.00\)"/>
    <numFmt numFmtId="202" formatCode="General_)"/>
    <numFmt numFmtId="203" formatCode="0.00_);[Red]\(0.00\)"/>
    <numFmt numFmtId="204" formatCode="#,##0.00_);[Red]\(#,##0.00\)"/>
    <numFmt numFmtId="205" formatCode="#,##0.00_);\(#,##0.00\)"/>
    <numFmt numFmtId="206" formatCode="&quot;RM&quot;#,##0_);\(&quot;RM&quot;#,##0\)"/>
    <numFmt numFmtId="207" formatCode="&quot;RM&quot;#,##0_);[Red]\(&quot;RM&quot;#,##0\)"/>
    <numFmt numFmtId="208" formatCode="&quot;RM&quot;#,##0.00_);\(&quot;RM&quot;#,##0.00\)"/>
    <numFmt numFmtId="209" formatCode="&quot;RM&quot;#,##0.00_);[Red]\(&quot;RM&quot;#,##0.00\)"/>
    <numFmt numFmtId="210" formatCode="_(&quot;RM&quot;* #,##0_);_(&quot;RM&quot;* \(#,##0\);_(&quot;RM&quot;* &quot;-&quot;_);_(@_)"/>
    <numFmt numFmtId="211" formatCode="_(&quot;RM&quot;* #,##0.00_);_(&quot;RM&quot;* \(#,##0.00\);_(&quot;RM&quot;* &quot;-&quot;??_);_(@_)"/>
    <numFmt numFmtId="212" formatCode="#,##0;[Red]\(#,##0\)"/>
    <numFmt numFmtId="213" formatCode="#,##0.0;[Red]\(#,##0.0\)"/>
    <numFmt numFmtId="214" formatCode="#,##0.00;[Red]\(#,##0.00\)"/>
    <numFmt numFmtId="215" formatCode="0.0"/>
    <numFmt numFmtId="216" formatCode="0.0_);\(0.0\)"/>
    <numFmt numFmtId="217" formatCode="0_);\(0\)"/>
    <numFmt numFmtId="218" formatCode="0.0%"/>
    <numFmt numFmtId="219" formatCode="0.00000"/>
    <numFmt numFmtId="220" formatCode="0.000000"/>
    <numFmt numFmtId="221" formatCode="0.0000"/>
    <numFmt numFmtId="222" formatCode="0.000"/>
    <numFmt numFmtId="223" formatCode="_(&quot;$&quot;* #,##0.0_);_(&quot;$&quot;* \(#,##0.0\);_(&quot;$&quot;* &quot;-&quot;_);_(@_)"/>
    <numFmt numFmtId="224" formatCode="_(&quot;$&quot;* #,##0.00_);_(&quot;$&quot;* \(#,##0.00\);_(&quot;$&quot;* &quot;-&quot;_);_(@_)"/>
    <numFmt numFmtId="225" formatCode="0.00000000"/>
    <numFmt numFmtId="226" formatCode="0.0000000"/>
    <numFmt numFmtId="227" formatCode="#,##0.0_);[Red]\(#,##0.0\)"/>
    <numFmt numFmtId="228" formatCode="#,##0.000_);[Red]\(#,##0.000\)"/>
    <numFmt numFmtId="229" formatCode="#,##0.0"/>
    <numFmt numFmtId="230" formatCode="#,##0.0_);\(#,##0.0\)"/>
    <numFmt numFmtId="231" formatCode="&quot;RM&quot;#,##0;\-&quot;RM&quot;#,##0"/>
    <numFmt numFmtId="232" formatCode="&quot;RM&quot;#,##0;[Red]\-&quot;RM&quot;#,##0"/>
    <numFmt numFmtId="233" formatCode="&quot;RM&quot;#,##0.00;\-&quot;RM&quot;#,##0.00"/>
    <numFmt numFmtId="234" formatCode="&quot;RM&quot;#,##0.00;[Red]\-&quot;RM&quot;#,##0.00"/>
    <numFmt numFmtId="235" formatCode="_-&quot;RM&quot;* #,##0_-;\-&quot;RM&quot;* #,##0_-;_-&quot;RM&quot;* &quot;-&quot;_-;_-@_-"/>
    <numFmt numFmtId="236" formatCode="_-&quot;RM&quot;* #,##0.00_-;\-&quot;RM&quot;* #,##0.00_-;_-&quot;RM&quot;* &quot;-&quot;??_-;_-@_-"/>
    <numFmt numFmtId="237" formatCode="#,##0_);[Red]\(#,##0\);&quot;-         &quot;"/>
    <numFmt numFmtId="238" formatCode="dd\-mmm\-yyyy"/>
    <numFmt numFmtId="239" formatCode="m&quot;月&quot;d&quot;日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Helv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96" fontId="6" fillId="0" borderId="0" xfId="15" applyNumberFormat="1" applyFont="1" applyAlignment="1">
      <alignment/>
    </xf>
    <xf numFmtId="0" fontId="6" fillId="0" borderId="0" xfId="0" applyFont="1" applyAlignment="1">
      <alignment/>
    </xf>
    <xf numFmtId="196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87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16" applyNumberFormat="1" applyFont="1" applyAlignment="1" quotePrefix="1">
      <alignment horizontal="center"/>
    </xf>
    <xf numFmtId="187" fontId="9" fillId="0" borderId="0" xfId="16" applyFont="1" applyAlignment="1">
      <alignment horizontal="center"/>
    </xf>
    <xf numFmtId="187" fontId="9" fillId="0" borderId="0" xfId="16" applyFont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87" fontId="6" fillId="0" borderId="0" xfId="16" applyFont="1" applyAlignment="1">
      <alignment horizontal="center"/>
    </xf>
    <xf numFmtId="187" fontId="6" fillId="0" borderId="0" xfId="16" applyFont="1" applyAlignment="1" quotePrefix="1">
      <alignment horizontal="center"/>
    </xf>
    <xf numFmtId="187" fontId="6" fillId="0" borderId="0" xfId="16" applyFont="1" applyAlignment="1">
      <alignment/>
    </xf>
    <xf numFmtId="187" fontId="6" fillId="0" borderId="0" xfId="16" applyFont="1" applyAlignment="1" quotePrefix="1">
      <alignment horizontal="left"/>
    </xf>
    <xf numFmtId="187" fontId="6" fillId="0" borderId="2" xfId="16" applyFont="1" applyBorder="1" applyAlignment="1">
      <alignment/>
    </xf>
    <xf numFmtId="187" fontId="6" fillId="0" borderId="0" xfId="16" applyFont="1" applyBorder="1" applyAlignment="1">
      <alignment/>
    </xf>
    <xf numFmtId="187" fontId="0" fillId="0" borderId="0" xfId="16" applyAlignment="1">
      <alignment horizontal="center"/>
    </xf>
    <xf numFmtId="196" fontId="0" fillId="0" borderId="0" xfId="15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96" fontId="0" fillId="0" borderId="0" xfId="15" applyNumberFormat="1" applyAlignment="1">
      <alignment horizontal="center"/>
    </xf>
    <xf numFmtId="0" fontId="6" fillId="0" borderId="0" xfId="0" applyFont="1" applyAlignment="1">
      <alignment horizontal="right"/>
    </xf>
    <xf numFmtId="196" fontId="6" fillId="0" borderId="2" xfId="15" applyNumberFormat="1" applyFont="1" applyBorder="1" applyAlignment="1">
      <alignment/>
    </xf>
    <xf numFmtId="187" fontId="6" fillId="0" borderId="3" xfId="16" applyFont="1" applyBorder="1" applyAlignment="1">
      <alignment/>
    </xf>
    <xf numFmtId="196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10" fillId="0" borderId="0" xfId="0" applyFont="1" applyAlignment="1">
      <alignment horizontal="center"/>
    </xf>
    <xf numFmtId="196" fontId="10" fillId="0" borderId="0" xfId="15" applyNumberFormat="1" applyFont="1" applyAlignment="1">
      <alignment horizontal="center"/>
    </xf>
    <xf numFmtId="196" fontId="0" fillId="0" borderId="3" xfId="15" applyNumberFormat="1" applyBorder="1" applyAlignment="1">
      <alignment/>
    </xf>
    <xf numFmtId="0" fontId="11" fillId="0" borderId="0" xfId="0" applyFont="1" applyAlignment="1">
      <alignment horizontal="left"/>
    </xf>
    <xf numFmtId="196" fontId="6" fillId="0" borderId="0" xfId="15" applyNumberFormat="1" applyFont="1" applyAlignment="1">
      <alignment horizontal="center"/>
    </xf>
    <xf numFmtId="196" fontId="6" fillId="0" borderId="3" xfId="15" applyNumberFormat="1" applyFont="1" applyBorder="1" applyAlignment="1">
      <alignment/>
    </xf>
    <xf numFmtId="0" fontId="11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0" fontId="6" fillId="0" borderId="0" xfId="15" applyNumberFormat="1" applyFont="1" applyAlignment="1">
      <alignment horizontal="center"/>
    </xf>
    <xf numFmtId="187" fontId="6" fillId="0" borderId="4" xfId="16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87" fontId="6" fillId="0" borderId="0" xfId="16" applyFont="1" applyAlignment="1">
      <alignment horizontal="left"/>
    </xf>
    <xf numFmtId="0" fontId="9" fillId="0" borderId="0" xfId="0" applyFont="1" applyAlignment="1">
      <alignment horizontal="center"/>
    </xf>
    <xf numFmtId="187" fontId="9" fillId="0" borderId="0" xfId="16" applyFont="1" applyAlignment="1" quotePrefix="1">
      <alignment horizontal="left"/>
    </xf>
    <xf numFmtId="187" fontId="9" fillId="0" borderId="0" xfId="16" applyFont="1" applyAlignment="1">
      <alignment/>
    </xf>
    <xf numFmtId="0" fontId="6" fillId="0" borderId="0" xfId="0" applyFont="1" applyAlignment="1" quotePrefix="1">
      <alignment horizontal="center"/>
    </xf>
    <xf numFmtId="43" fontId="6" fillId="0" borderId="0" xfId="16" applyFont="1" applyAlignment="1">
      <alignment/>
    </xf>
    <xf numFmtId="189" fontId="6" fillId="0" borderId="0" xfId="15" applyFont="1" applyAlignment="1">
      <alignment/>
    </xf>
    <xf numFmtId="191" fontId="6" fillId="0" borderId="0" xfId="16" applyNumberFormat="1" applyFont="1" applyAlignment="1">
      <alignment/>
    </xf>
    <xf numFmtId="191" fontId="6" fillId="0" borderId="4" xfId="16" applyNumberFormat="1" applyFont="1" applyBorder="1" applyAlignment="1">
      <alignment horizontal="right"/>
    </xf>
    <xf numFmtId="196" fontId="0" fillId="0" borderId="0" xfId="15" applyNumberFormat="1" applyFont="1" applyAlignment="1">
      <alignment horizontal="center"/>
    </xf>
    <xf numFmtId="187" fontId="6" fillId="0" borderId="0" xfId="16" applyFont="1" applyAlignment="1" quotePrefix="1">
      <alignment/>
    </xf>
    <xf numFmtId="187" fontId="9" fillId="0" borderId="0" xfId="16" applyFont="1" applyAlignment="1">
      <alignment horizontal="right"/>
    </xf>
    <xf numFmtId="187" fontId="6" fillId="0" borderId="0" xfId="16" applyFont="1" applyAlignment="1">
      <alignment horizontal="right"/>
    </xf>
    <xf numFmtId="187" fontId="9" fillId="0" borderId="0" xfId="16" applyFont="1" applyAlignment="1" quotePrefix="1">
      <alignment horizontal="right"/>
    </xf>
    <xf numFmtId="0" fontId="9" fillId="0" borderId="0" xfId="0" applyFont="1" applyAlignment="1">
      <alignment horizontal="right"/>
    </xf>
    <xf numFmtId="196" fontId="0" fillId="0" borderId="0" xfId="15" applyNumberFormat="1" applyFont="1" applyAlignment="1">
      <alignment horizontal="center"/>
    </xf>
    <xf numFmtId="187" fontId="0" fillId="0" borderId="0" xfId="16" applyFont="1" applyAlignment="1">
      <alignment horizontal="center"/>
    </xf>
    <xf numFmtId="189" fontId="6" fillId="0" borderId="0" xfId="15" applyFont="1" applyAlignment="1">
      <alignment horizontal="right"/>
    </xf>
    <xf numFmtId="187" fontId="9" fillId="0" borderId="0" xfId="16" applyFont="1" applyAlignment="1">
      <alignment horizontal="left"/>
    </xf>
    <xf numFmtId="196" fontId="0" fillId="0" borderId="0" xfId="15" applyNumberFormat="1" applyFont="1" applyAlignment="1">
      <alignment/>
    </xf>
    <xf numFmtId="189" fontId="6" fillId="0" borderId="0" xfId="15" applyFont="1" applyAlignment="1" quotePrefix="1">
      <alignment horizontal="right"/>
    </xf>
    <xf numFmtId="16" fontId="9" fillId="0" borderId="0" xfId="0" applyNumberFormat="1" applyFont="1" applyAlignment="1">
      <alignment/>
    </xf>
    <xf numFmtId="16" fontId="9" fillId="0" borderId="0" xfId="0" applyNumberFormat="1" applyFont="1" applyAlignment="1">
      <alignment horizontal="left"/>
    </xf>
    <xf numFmtId="16" fontId="9" fillId="0" borderId="0" xfId="16" applyNumberFormat="1" applyFont="1" applyAlignment="1" quotePrefix="1">
      <alignment horizontal="center"/>
    </xf>
    <xf numFmtId="16" fontId="9" fillId="0" borderId="0" xfId="16" applyNumberFormat="1" applyFont="1" applyAlignment="1">
      <alignment horizontal="center"/>
    </xf>
    <xf numFmtId="0" fontId="0" fillId="0" borderId="0" xfId="0" applyAlignment="1" quotePrefix="1">
      <alignment/>
    </xf>
    <xf numFmtId="196" fontId="6" fillId="0" borderId="0" xfId="0" applyNumberFormat="1" applyFont="1" applyAlignment="1">
      <alignment/>
    </xf>
    <xf numFmtId="189" fontId="6" fillId="0" borderId="4" xfId="15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="85" zoomScaleNormal="85" workbookViewId="0" topLeftCell="A26">
      <selection activeCell="B43" sqref="B43"/>
    </sheetView>
  </sheetViews>
  <sheetFormatPr defaultColWidth="9.00390625" defaultRowHeight="15.75"/>
  <cols>
    <col min="1" max="1" width="5.125" style="2" customWidth="1"/>
    <col min="2" max="2" width="36.125" style="2" customWidth="1"/>
    <col min="3" max="3" width="2.375" style="2" customWidth="1"/>
    <col min="4" max="4" width="16.625" style="19" customWidth="1"/>
    <col min="5" max="5" width="15.50390625" style="19" customWidth="1"/>
    <col min="6" max="6" width="2.00390625" style="2" customWidth="1"/>
    <col min="7" max="7" width="15.875" style="19" customWidth="1"/>
    <col min="8" max="8" width="15.375" style="19" customWidth="1"/>
    <col min="9" max="16384" width="9.00390625" style="2" customWidth="1"/>
  </cols>
  <sheetData>
    <row r="1" ht="15">
      <c r="A1" s="5" t="s">
        <v>53</v>
      </c>
    </row>
    <row r="2" ht="15">
      <c r="A2" s="39" t="s">
        <v>54</v>
      </c>
    </row>
    <row r="4" spans="1:4" ht="15">
      <c r="A4" s="43" t="s">
        <v>84</v>
      </c>
      <c r="D4" s="19" t="s">
        <v>143</v>
      </c>
    </row>
    <row r="5" spans="1:4" ht="15">
      <c r="A5" s="2" t="s">
        <v>83</v>
      </c>
      <c r="D5" s="19" t="s">
        <v>55</v>
      </c>
    </row>
    <row r="6" spans="1:4" ht="15">
      <c r="A6" s="43" t="s">
        <v>56</v>
      </c>
      <c r="D6" s="19" t="s">
        <v>57</v>
      </c>
    </row>
    <row r="7" spans="1:4" ht="15">
      <c r="A7" s="43" t="s">
        <v>58</v>
      </c>
      <c r="D7" s="20" t="s">
        <v>59</v>
      </c>
    </row>
    <row r="8" spans="1:4" ht="15">
      <c r="A8" s="43" t="s">
        <v>82</v>
      </c>
      <c r="D8" s="54" t="s">
        <v>154</v>
      </c>
    </row>
    <row r="9" spans="1:4" ht="15">
      <c r="A9" s="43" t="s">
        <v>85</v>
      </c>
      <c r="D9" s="44" t="s">
        <v>155</v>
      </c>
    </row>
    <row r="10" spans="1:4" ht="15">
      <c r="A10" s="16" t="s">
        <v>86</v>
      </c>
      <c r="D10" s="44" t="s">
        <v>87</v>
      </c>
    </row>
    <row r="12" ht="15">
      <c r="A12" s="5" t="s">
        <v>60</v>
      </c>
    </row>
    <row r="14" ht="15">
      <c r="A14" s="39" t="s">
        <v>61</v>
      </c>
    </row>
    <row r="15" ht="15">
      <c r="A15" s="39"/>
    </row>
    <row r="16" ht="15">
      <c r="B16" s="5" t="s">
        <v>176</v>
      </c>
    </row>
    <row r="17" ht="15">
      <c r="B17" s="39"/>
    </row>
    <row r="18" spans="1:8" s="10" customFormat="1" ht="12.75">
      <c r="A18" s="45"/>
      <c r="D18" s="46" t="s">
        <v>92</v>
      </c>
      <c r="E18" s="47"/>
      <c r="G18" s="46" t="s">
        <v>93</v>
      </c>
      <c r="H18" s="47"/>
    </row>
    <row r="19" spans="1:8" s="10" customFormat="1" ht="12.75">
      <c r="A19" s="45"/>
      <c r="D19" s="55" t="s">
        <v>62</v>
      </c>
      <c r="E19" s="55" t="s">
        <v>63</v>
      </c>
      <c r="G19" s="55" t="s">
        <v>62</v>
      </c>
      <c r="H19" s="55" t="s">
        <v>63</v>
      </c>
    </row>
    <row r="20" spans="1:8" s="10" customFormat="1" ht="12.75">
      <c r="A20" s="45"/>
      <c r="D20" s="57" t="s">
        <v>64</v>
      </c>
      <c r="E20" s="55" t="s">
        <v>65</v>
      </c>
      <c r="G20" s="55" t="s">
        <v>66</v>
      </c>
      <c r="H20" s="55" t="s">
        <v>65</v>
      </c>
    </row>
    <row r="21" spans="1:8" s="10" customFormat="1" ht="12.75">
      <c r="A21" s="45"/>
      <c r="D21" s="57" t="s">
        <v>67</v>
      </c>
      <c r="E21" s="55" t="s">
        <v>67</v>
      </c>
      <c r="G21" s="55" t="s">
        <v>68</v>
      </c>
      <c r="H21" s="55" t="s">
        <v>69</v>
      </c>
    </row>
    <row r="22" spans="1:8" s="10" customFormat="1" ht="12.75">
      <c r="A22" s="45"/>
      <c r="D22" s="57" t="s">
        <v>154</v>
      </c>
      <c r="E22" s="57" t="s">
        <v>156</v>
      </c>
      <c r="G22" s="57" t="s">
        <v>154</v>
      </c>
      <c r="H22" s="57" t="s">
        <v>156</v>
      </c>
    </row>
    <row r="23" spans="4:8" s="45" customFormat="1" ht="12.75">
      <c r="D23" s="55" t="s">
        <v>70</v>
      </c>
      <c r="E23" s="57" t="s">
        <v>70</v>
      </c>
      <c r="G23" s="57" t="s">
        <v>70</v>
      </c>
      <c r="H23" s="57" t="s">
        <v>70</v>
      </c>
    </row>
    <row r="24" spans="1:8" ht="15">
      <c r="A24" s="15"/>
      <c r="E24" s="20"/>
      <c r="G24" s="18"/>
      <c r="H24" s="18"/>
    </row>
    <row r="25" spans="1:8" ht="15">
      <c r="A25" s="15">
        <v>1</v>
      </c>
      <c r="B25" s="2" t="s">
        <v>1</v>
      </c>
      <c r="D25" s="19">
        <v>53154</v>
      </c>
      <c r="E25" s="19">
        <v>60216</v>
      </c>
      <c r="G25" s="19">
        <v>215943</v>
      </c>
      <c r="H25" s="19">
        <v>253864</v>
      </c>
    </row>
    <row r="26" ht="15">
      <c r="A26" s="15"/>
    </row>
    <row r="27" spans="1:8" ht="15">
      <c r="A27" s="48">
        <v>2</v>
      </c>
      <c r="B27" s="2" t="s">
        <v>71</v>
      </c>
      <c r="D27" s="19">
        <v>3088</v>
      </c>
      <c r="E27" s="19">
        <v>5434</v>
      </c>
      <c r="G27" s="19">
        <v>23173</v>
      </c>
      <c r="H27" s="19">
        <v>26116</v>
      </c>
    </row>
    <row r="28" ht="15">
      <c r="A28" s="15"/>
    </row>
    <row r="29" spans="1:8" ht="15">
      <c r="A29" s="48">
        <v>3</v>
      </c>
      <c r="B29" s="2" t="s">
        <v>72</v>
      </c>
      <c r="D29" s="19">
        <v>3042</v>
      </c>
      <c r="E29" s="19">
        <v>5396</v>
      </c>
      <c r="G29" s="19">
        <v>23126</v>
      </c>
      <c r="H29" s="19">
        <v>26073</v>
      </c>
    </row>
    <row r="30" ht="15">
      <c r="A30" s="15"/>
    </row>
    <row r="31" spans="1:8" ht="15">
      <c r="A31" s="15">
        <v>4</v>
      </c>
      <c r="B31" s="16" t="s">
        <v>73</v>
      </c>
      <c r="D31" s="19">
        <v>3042</v>
      </c>
      <c r="E31" s="19">
        <v>5396</v>
      </c>
      <c r="G31" s="19">
        <v>23126</v>
      </c>
      <c r="H31" s="19">
        <v>26073</v>
      </c>
    </row>
    <row r="32" ht="15">
      <c r="A32" s="15"/>
    </row>
    <row r="33" spans="1:8" ht="15">
      <c r="A33" s="15">
        <v>5</v>
      </c>
      <c r="B33" s="2" t="s">
        <v>102</v>
      </c>
      <c r="D33" s="49">
        <v>1.71</v>
      </c>
      <c r="E33" s="50">
        <v>3.41</v>
      </c>
      <c r="G33" s="49">
        <v>13.75</v>
      </c>
      <c r="H33" s="50">
        <v>16.4</v>
      </c>
    </row>
    <row r="34" ht="15">
      <c r="A34" s="15"/>
    </row>
    <row r="35" spans="1:8" ht="15">
      <c r="A35" s="48">
        <v>6</v>
      </c>
      <c r="B35" s="2" t="s">
        <v>74</v>
      </c>
      <c r="D35" s="64">
        <v>0</v>
      </c>
      <c r="E35" s="64">
        <v>0</v>
      </c>
      <c r="G35" s="61">
        <v>0</v>
      </c>
      <c r="H35" s="61">
        <v>2</v>
      </c>
    </row>
    <row r="36" ht="15">
      <c r="A36" s="15"/>
    </row>
    <row r="37" spans="1:8" ht="15">
      <c r="A37" s="15"/>
      <c r="D37" s="47"/>
      <c r="G37" s="55" t="s">
        <v>88</v>
      </c>
      <c r="H37" s="56" t="s">
        <v>90</v>
      </c>
    </row>
    <row r="38" spans="1:8" ht="15">
      <c r="A38" s="15"/>
      <c r="D38" s="47"/>
      <c r="G38" s="55" t="s">
        <v>89</v>
      </c>
      <c r="H38" s="56" t="s">
        <v>91</v>
      </c>
    </row>
    <row r="39" spans="1:8" ht="15">
      <c r="A39" s="15">
        <v>7</v>
      </c>
      <c r="B39" s="2" t="s">
        <v>178</v>
      </c>
      <c r="D39" s="50"/>
      <c r="E39" s="50"/>
      <c r="G39" s="61">
        <v>1.87</v>
      </c>
      <c r="H39" s="51">
        <v>1.83</v>
      </c>
    </row>
    <row r="40" ht="15">
      <c r="A40" s="15"/>
    </row>
    <row r="41" spans="1:2" ht="15">
      <c r="A41" s="15"/>
      <c r="B41" s="2" t="s">
        <v>75</v>
      </c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  <row r="77" ht="15">
      <c r="A77" s="15"/>
    </row>
    <row r="78" ht="15">
      <c r="A78" s="15"/>
    </row>
    <row r="79" ht="15">
      <c r="A79" s="15"/>
    </row>
    <row r="80" ht="15">
      <c r="A80" s="15"/>
    </row>
    <row r="81" ht="15">
      <c r="A81" s="15"/>
    </row>
    <row r="82" ht="15">
      <c r="A82" s="15"/>
    </row>
    <row r="83" ht="15">
      <c r="A83" s="15"/>
    </row>
    <row r="84" ht="15">
      <c r="A84" s="15"/>
    </row>
    <row r="85" ht="15">
      <c r="A85" s="15"/>
    </row>
    <row r="86" ht="15">
      <c r="A86" s="15"/>
    </row>
    <row r="87" ht="15">
      <c r="A87" s="15"/>
    </row>
    <row r="88" ht="15">
      <c r="A88" s="15"/>
    </row>
    <row r="89" ht="15">
      <c r="A89" s="15"/>
    </row>
    <row r="90" ht="15">
      <c r="A90" s="15"/>
    </row>
    <row r="91" ht="15">
      <c r="A91" s="15"/>
    </row>
    <row r="92" ht="15">
      <c r="A92" s="15"/>
    </row>
    <row r="93" ht="15">
      <c r="A93" s="15"/>
    </row>
    <row r="94" ht="15">
      <c r="A94" s="15"/>
    </row>
    <row r="95" ht="15">
      <c r="A95" s="15"/>
    </row>
    <row r="96" ht="15">
      <c r="A96" s="15"/>
    </row>
    <row r="97" ht="15">
      <c r="A97" s="15"/>
    </row>
    <row r="98" ht="15">
      <c r="A98" s="15"/>
    </row>
  </sheetData>
  <printOptions/>
  <pageMargins left="0.5511811023622047" right="0.35433070866141736" top="0.7874015748031497" bottom="0.7874015748031497" header="0.5118110236220472" footer="0.5118110236220472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85" zoomScaleNormal="85" workbookViewId="0" topLeftCell="A1">
      <selection activeCell="G12" sqref="G12"/>
    </sheetView>
  </sheetViews>
  <sheetFormatPr defaultColWidth="9.00390625" defaultRowHeight="15.75"/>
  <cols>
    <col min="1" max="1" width="5.125" style="2" customWidth="1"/>
    <col min="2" max="2" width="31.375" style="2" customWidth="1"/>
    <col min="3" max="3" width="2.375" style="2" customWidth="1"/>
    <col min="4" max="4" width="16.375" style="19" customWidth="1"/>
    <col min="5" max="5" width="15.75390625" style="19" customWidth="1"/>
    <col min="6" max="6" width="2.00390625" style="2" customWidth="1"/>
    <col min="7" max="7" width="15.875" style="19" customWidth="1"/>
    <col min="8" max="8" width="16.00390625" style="19" customWidth="1"/>
    <col min="9" max="16384" width="9.00390625" style="2" customWidth="1"/>
  </cols>
  <sheetData>
    <row r="1" ht="15">
      <c r="A1" s="5" t="s">
        <v>53</v>
      </c>
    </row>
    <row r="2" ht="15">
      <c r="A2" s="8" t="s">
        <v>76</v>
      </c>
    </row>
    <row r="3" ht="15">
      <c r="A3" s="8" t="s">
        <v>100</v>
      </c>
    </row>
    <row r="4" spans="1:8" ht="15">
      <c r="A4" s="15"/>
      <c r="D4" s="62" t="s">
        <v>103</v>
      </c>
      <c r="E4" s="47"/>
      <c r="F4" s="10"/>
      <c r="G4" s="46" t="s">
        <v>104</v>
      </c>
      <c r="H4" s="47"/>
    </row>
    <row r="5" spans="1:8" ht="15">
      <c r="A5" s="15"/>
      <c r="D5" s="55" t="s">
        <v>62</v>
      </c>
      <c r="E5" s="55" t="s">
        <v>63</v>
      </c>
      <c r="F5" s="58"/>
      <c r="G5" s="55" t="s">
        <v>62</v>
      </c>
      <c r="H5" s="55" t="s">
        <v>63</v>
      </c>
    </row>
    <row r="6" spans="1:8" ht="15">
      <c r="A6" s="15"/>
      <c r="D6" s="57" t="s">
        <v>64</v>
      </c>
      <c r="E6" s="55" t="s">
        <v>65</v>
      </c>
      <c r="F6" s="58"/>
      <c r="G6" s="55" t="s">
        <v>66</v>
      </c>
      <c r="H6" s="55" t="s">
        <v>65</v>
      </c>
    </row>
    <row r="7" spans="1:8" ht="15">
      <c r="A7" s="15"/>
      <c r="D7" s="57" t="s">
        <v>67</v>
      </c>
      <c r="E7" s="55" t="s">
        <v>67</v>
      </c>
      <c r="F7" s="58"/>
      <c r="G7" s="55" t="s">
        <v>68</v>
      </c>
      <c r="H7" s="55" t="s">
        <v>69</v>
      </c>
    </row>
    <row r="8" spans="1:8" ht="15">
      <c r="A8" s="15"/>
      <c r="D8" s="57" t="s">
        <v>154</v>
      </c>
      <c r="E8" s="57" t="s">
        <v>157</v>
      </c>
      <c r="F8" s="10"/>
      <c r="G8" s="57" t="s">
        <v>154</v>
      </c>
      <c r="H8" s="57" t="s">
        <v>156</v>
      </c>
    </row>
    <row r="9" spans="1:8" ht="15">
      <c r="A9" s="15"/>
      <c r="D9" s="55" t="s">
        <v>70</v>
      </c>
      <c r="E9" s="57" t="s">
        <v>70</v>
      </c>
      <c r="F9" s="58"/>
      <c r="G9" s="57" t="s">
        <v>70</v>
      </c>
      <c r="H9" s="57" t="s">
        <v>70</v>
      </c>
    </row>
    <row r="10" spans="1:8" ht="15">
      <c r="A10" s="15"/>
      <c r="D10" s="13"/>
      <c r="E10" s="14"/>
      <c r="F10" s="45"/>
      <c r="G10" s="14"/>
      <c r="H10" s="14"/>
    </row>
    <row r="11" spans="1:8" ht="15">
      <c r="A11" s="15">
        <v>1</v>
      </c>
      <c r="B11" s="2" t="s">
        <v>77</v>
      </c>
      <c r="D11" s="19">
        <v>5669</v>
      </c>
      <c r="E11" s="19">
        <v>6872</v>
      </c>
      <c r="G11" s="19">
        <v>29795</v>
      </c>
      <c r="H11" s="19">
        <v>31813</v>
      </c>
    </row>
    <row r="12" ht="15">
      <c r="A12" s="15"/>
    </row>
    <row r="13" spans="1:8" ht="15">
      <c r="A13" s="15">
        <v>2</v>
      </c>
      <c r="B13" s="2" t="s">
        <v>78</v>
      </c>
      <c r="D13" s="19">
        <v>376</v>
      </c>
      <c r="E13" s="19">
        <v>33</v>
      </c>
      <c r="G13" s="19">
        <v>483</v>
      </c>
      <c r="H13" s="19">
        <v>39</v>
      </c>
    </row>
    <row r="14" ht="15">
      <c r="A14" s="15"/>
    </row>
    <row r="15" spans="1:8" ht="15">
      <c r="A15" s="15">
        <v>3</v>
      </c>
      <c r="B15" s="2" t="s">
        <v>79</v>
      </c>
      <c r="D15" s="19">
        <v>2581</v>
      </c>
      <c r="E15" s="19">
        <v>1439</v>
      </c>
      <c r="G15" s="19">
        <v>6622</v>
      </c>
      <c r="H15" s="19">
        <v>5697</v>
      </c>
    </row>
    <row r="16" ht="15">
      <c r="A16" s="15"/>
    </row>
    <row r="17" ht="15">
      <c r="A17" s="15"/>
    </row>
    <row r="18" spans="1:2" ht="15">
      <c r="A18" s="15"/>
      <c r="B18" s="2" t="s">
        <v>80</v>
      </c>
    </row>
    <row r="19" ht="15">
      <c r="A19" s="15"/>
    </row>
    <row r="20" ht="15">
      <c r="A20" s="15"/>
    </row>
    <row r="21" ht="15">
      <c r="A21" s="15"/>
    </row>
    <row r="22" ht="15">
      <c r="A22" s="15"/>
    </row>
    <row r="23" ht="15">
      <c r="A23" s="15"/>
    </row>
    <row r="24" ht="15">
      <c r="A24" s="15"/>
    </row>
    <row r="25" ht="15">
      <c r="A25" s="15"/>
    </row>
    <row r="26" ht="15">
      <c r="A26" s="15"/>
    </row>
    <row r="27" ht="15">
      <c r="A27" s="15"/>
    </row>
    <row r="28" ht="15">
      <c r="A28" s="15"/>
    </row>
    <row r="29" ht="15">
      <c r="A29" s="15"/>
    </row>
    <row r="30" ht="15">
      <c r="A30" s="15"/>
    </row>
    <row r="31" ht="15">
      <c r="A31" s="15"/>
    </row>
    <row r="32" ht="15">
      <c r="A32" s="15"/>
    </row>
    <row r="33" ht="15">
      <c r="A33" s="15"/>
    </row>
    <row r="34" ht="15">
      <c r="A34" s="15"/>
    </row>
    <row r="35" ht="15">
      <c r="A35" s="15"/>
    </row>
    <row r="36" ht="15">
      <c r="A36" s="15"/>
    </row>
    <row r="37" ht="15">
      <c r="A37" s="15"/>
    </row>
    <row r="38" ht="15">
      <c r="A38" s="15"/>
    </row>
    <row r="39" ht="15">
      <c r="A39" s="15"/>
    </row>
    <row r="40" ht="15">
      <c r="A40" s="15"/>
    </row>
    <row r="41" ht="15">
      <c r="A41" s="15"/>
    </row>
    <row r="42" ht="15">
      <c r="A42" s="15"/>
    </row>
    <row r="43" ht="15">
      <c r="A43" s="15"/>
    </row>
    <row r="44" ht="15">
      <c r="A44" s="15"/>
    </row>
    <row r="45" ht="15">
      <c r="A45" s="15"/>
    </row>
    <row r="46" ht="15">
      <c r="A46" s="15"/>
    </row>
    <row r="47" ht="15">
      <c r="A47" s="15"/>
    </row>
    <row r="48" ht="15">
      <c r="A48" s="15"/>
    </row>
    <row r="49" ht="15">
      <c r="A49" s="15"/>
    </row>
    <row r="50" ht="15">
      <c r="A50" s="15"/>
    </row>
    <row r="51" ht="15">
      <c r="A51" s="15"/>
    </row>
    <row r="52" ht="15">
      <c r="A52" s="15"/>
    </row>
    <row r="53" ht="15">
      <c r="A53" s="15"/>
    </row>
    <row r="54" ht="15">
      <c r="A54" s="15"/>
    </row>
    <row r="55" ht="15">
      <c r="A55" s="15"/>
    </row>
    <row r="56" ht="15">
      <c r="A56" s="15"/>
    </row>
    <row r="57" ht="15">
      <c r="A57" s="15"/>
    </row>
    <row r="58" ht="15">
      <c r="A58" s="15"/>
    </row>
    <row r="59" ht="15">
      <c r="A59" s="15"/>
    </row>
    <row r="60" ht="15">
      <c r="A60" s="15"/>
    </row>
    <row r="61" ht="15">
      <c r="A61" s="15"/>
    </row>
    <row r="62" ht="15">
      <c r="A62" s="15"/>
    </row>
    <row r="63" ht="15">
      <c r="A63" s="15"/>
    </row>
    <row r="64" ht="15">
      <c r="A64" s="15"/>
    </row>
    <row r="65" ht="15">
      <c r="A65" s="15"/>
    </row>
    <row r="66" ht="15">
      <c r="A66" s="15"/>
    </row>
    <row r="67" ht="15">
      <c r="A67" s="15"/>
    </row>
    <row r="68" ht="15">
      <c r="A68" s="15"/>
    </row>
    <row r="69" ht="15">
      <c r="A69" s="15"/>
    </row>
    <row r="70" ht="15">
      <c r="A70" s="15"/>
    </row>
    <row r="71" ht="15">
      <c r="A71" s="15"/>
    </row>
    <row r="72" ht="15">
      <c r="A72" s="15"/>
    </row>
    <row r="73" ht="15">
      <c r="A73" s="15"/>
    </row>
    <row r="74" ht="15">
      <c r="A74" s="15"/>
    </row>
    <row r="75" ht="15">
      <c r="A75" s="15"/>
    </row>
    <row r="76" ht="15">
      <c r="A76" s="15"/>
    </row>
  </sheetData>
  <printOptions/>
  <pageMargins left="0.5511811023622047" right="0.35433070866141736" top="0.7874015748031497" bottom="0.7874015748031497" header="0.5118110236220472" footer="0.5118110236220472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zoomScale="85" zoomScaleNormal="85" workbookViewId="0" topLeftCell="A31">
      <selection activeCell="D35" sqref="D35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6" width="17.625" style="7" customWidth="1"/>
    <col min="7" max="7" width="2.00390625" style="0" customWidth="1"/>
    <col min="8" max="8" width="17.625" style="7" customWidth="1"/>
  </cols>
  <sheetData>
    <row r="1" spans="1:7" s="2" customFormat="1" ht="15">
      <c r="A1" s="5" t="s">
        <v>51</v>
      </c>
      <c r="B1" s="1"/>
      <c r="C1" s="1"/>
      <c r="D1" s="1"/>
      <c r="E1" s="1"/>
      <c r="F1" s="1"/>
      <c r="G1" s="1"/>
    </row>
    <row r="2" spans="2:7" s="2" customFormat="1" ht="15">
      <c r="B2" s="1"/>
      <c r="C2" s="1"/>
      <c r="D2" s="1"/>
      <c r="E2" s="1"/>
      <c r="F2" s="1"/>
      <c r="G2" s="1"/>
    </row>
    <row r="3" spans="1:8" s="2" customFormat="1" ht="15">
      <c r="A3" s="8" t="s">
        <v>158</v>
      </c>
      <c r="B3" s="16"/>
      <c r="D3" s="19"/>
      <c r="E3" s="19"/>
      <c r="F3" s="19"/>
      <c r="H3" s="19"/>
    </row>
    <row r="4" spans="2:8" s="2" customFormat="1" ht="15">
      <c r="B4" s="16"/>
      <c r="D4" s="19"/>
      <c r="E4" s="19"/>
      <c r="F4" s="19"/>
      <c r="H4" s="19"/>
    </row>
    <row r="5" spans="1:8" s="2" customFormat="1" ht="15">
      <c r="A5" s="39"/>
      <c r="B5" s="16"/>
      <c r="D5" s="19"/>
      <c r="E5" s="19"/>
      <c r="F5" s="19"/>
      <c r="H5" s="19"/>
    </row>
    <row r="6" spans="2:8" s="10" customFormat="1" ht="12.75">
      <c r="B6" s="11"/>
      <c r="D6" s="12">
        <v>2005</v>
      </c>
      <c r="E6" s="12">
        <v>2004</v>
      </c>
      <c r="F6" s="12">
        <v>2005</v>
      </c>
      <c r="G6" s="12"/>
      <c r="H6" s="12">
        <v>2004</v>
      </c>
    </row>
    <row r="7" spans="2:8" s="10" customFormat="1" ht="12.75">
      <c r="B7" s="11"/>
      <c r="D7" s="13" t="s">
        <v>94</v>
      </c>
      <c r="E7" s="13" t="s">
        <v>95</v>
      </c>
      <c r="F7" s="13" t="s">
        <v>159</v>
      </c>
      <c r="H7" s="13" t="s">
        <v>159</v>
      </c>
    </row>
    <row r="8" spans="2:8" s="65" customFormat="1" ht="12.75">
      <c r="B8" s="66"/>
      <c r="D8" s="67">
        <v>38717</v>
      </c>
      <c r="E8" s="67">
        <v>38352</v>
      </c>
      <c r="F8" s="68" t="s">
        <v>139</v>
      </c>
      <c r="H8" s="68" t="s">
        <v>139</v>
      </c>
    </row>
    <row r="9" spans="2:8" s="10" customFormat="1" ht="12.75">
      <c r="B9" s="11"/>
      <c r="D9" s="13" t="s">
        <v>0</v>
      </c>
      <c r="E9" s="13" t="s">
        <v>0</v>
      </c>
      <c r="F9" s="13" t="s">
        <v>0</v>
      </c>
      <c r="G9" s="13"/>
      <c r="H9" s="13" t="s">
        <v>0</v>
      </c>
    </row>
    <row r="10" spans="2:8" s="10" customFormat="1" ht="12.75">
      <c r="B10" s="11"/>
      <c r="D10" s="13"/>
      <c r="E10" s="13"/>
      <c r="F10" s="13"/>
      <c r="H10" s="13"/>
    </row>
    <row r="11" spans="2:8" s="15" customFormat="1" ht="15">
      <c r="B11" s="16" t="s">
        <v>1</v>
      </c>
      <c r="D11" s="17">
        <v>53153548</v>
      </c>
      <c r="E11" s="17">
        <v>60215773</v>
      </c>
      <c r="F11" s="17">
        <v>215942683</v>
      </c>
      <c r="H11" s="17">
        <v>253863581</v>
      </c>
    </row>
    <row r="12" spans="2:8" s="2" customFormat="1" ht="15">
      <c r="B12" s="16"/>
      <c r="D12" s="19"/>
      <c r="E12" s="19"/>
      <c r="F12" s="19"/>
      <c r="H12" s="19"/>
    </row>
    <row r="13" spans="2:8" s="2" customFormat="1" ht="15">
      <c r="B13" s="16" t="s">
        <v>2</v>
      </c>
      <c r="D13" s="19">
        <v>-47863525</v>
      </c>
      <c r="E13" s="19">
        <v>-53385375</v>
      </c>
      <c r="F13" s="19">
        <v>-186648301</v>
      </c>
      <c r="H13" s="19">
        <v>-222111197</v>
      </c>
    </row>
    <row r="14" spans="2:8" s="2" customFormat="1" ht="15">
      <c r="B14" s="16"/>
      <c r="D14" s="19"/>
      <c r="E14" s="19"/>
      <c r="F14" s="19"/>
      <c r="H14" s="19"/>
    </row>
    <row r="15" spans="2:8" s="2" customFormat="1" ht="15">
      <c r="B15" s="16" t="s">
        <v>3</v>
      </c>
      <c r="D15" s="19">
        <v>379105</v>
      </c>
      <c r="E15" s="19">
        <v>42360</v>
      </c>
      <c r="F15" s="19">
        <v>500822</v>
      </c>
      <c r="H15" s="19">
        <v>60890</v>
      </c>
    </row>
    <row r="16" spans="2:8" s="2" customFormat="1" ht="15">
      <c r="B16" s="16"/>
      <c r="D16" s="19"/>
      <c r="E16" s="19"/>
      <c r="F16" s="19"/>
      <c r="H16" s="19"/>
    </row>
    <row r="17" spans="2:8" s="2" customFormat="1" ht="15">
      <c r="B17" s="16" t="s">
        <v>4</v>
      </c>
      <c r="D17" s="19">
        <f>SUM(D11:D16)</f>
        <v>5669128</v>
      </c>
      <c r="E17" s="19">
        <f>SUM(E11:E16)</f>
        <v>6872758</v>
      </c>
      <c r="F17" s="19">
        <f>SUM(F11:F16)</f>
        <v>29795204</v>
      </c>
      <c r="H17" s="19">
        <f>SUM(H11:H16)</f>
        <v>31813274</v>
      </c>
    </row>
    <row r="18" spans="2:8" s="2" customFormat="1" ht="15">
      <c r="B18" s="16"/>
      <c r="D18" s="19"/>
      <c r="E18" s="19"/>
      <c r="F18" s="19"/>
      <c r="H18" s="19"/>
    </row>
    <row r="19" spans="2:8" s="2" customFormat="1" ht="15">
      <c r="B19" s="16" t="s">
        <v>5</v>
      </c>
      <c r="D19" s="19">
        <v>-2581333</v>
      </c>
      <c r="E19" s="19">
        <v>-1438972</v>
      </c>
      <c r="F19" s="19">
        <v>-6622070</v>
      </c>
      <c r="H19" s="19">
        <v>-5697024</v>
      </c>
    </row>
    <row r="20" spans="2:8" s="2" customFormat="1" ht="15">
      <c r="B20" s="16"/>
      <c r="D20" s="19"/>
      <c r="E20" s="19"/>
      <c r="F20" s="19"/>
      <c r="H20" s="19"/>
    </row>
    <row r="21" spans="2:8" s="2" customFormat="1" ht="15">
      <c r="B21" s="16" t="s">
        <v>6</v>
      </c>
      <c r="D21" s="21">
        <v>0</v>
      </c>
      <c r="E21" s="21">
        <v>0</v>
      </c>
      <c r="F21" s="21">
        <v>0</v>
      </c>
      <c r="G21" s="22"/>
      <c r="H21" s="21">
        <v>0</v>
      </c>
    </row>
    <row r="22" spans="2:8" s="2" customFormat="1" ht="5.25" customHeight="1">
      <c r="B22" s="16"/>
      <c r="D22" s="19"/>
      <c r="E22" s="19"/>
      <c r="F22" s="19"/>
      <c r="H22" s="19"/>
    </row>
    <row r="23" spans="2:8" s="2" customFormat="1" ht="15">
      <c r="B23" s="16" t="s">
        <v>7</v>
      </c>
      <c r="D23" s="19">
        <f>D17+D19</f>
        <v>3087795</v>
      </c>
      <c r="E23" s="19">
        <f>E17+E19</f>
        <v>5433786</v>
      </c>
      <c r="F23" s="19">
        <f>F17+F19</f>
        <v>23173134</v>
      </c>
      <c r="H23" s="19">
        <f>H17+H19</f>
        <v>26116250</v>
      </c>
    </row>
    <row r="24" spans="2:8" s="2" customFormat="1" ht="15">
      <c r="B24" s="16"/>
      <c r="D24" s="19"/>
      <c r="E24" s="19"/>
      <c r="F24" s="19"/>
      <c r="H24" s="19"/>
    </row>
    <row r="25" spans="2:8" s="2" customFormat="1" ht="15">
      <c r="B25" s="16" t="s">
        <v>8</v>
      </c>
      <c r="D25" s="21">
        <v>-45731</v>
      </c>
      <c r="E25" s="21">
        <v>-37020</v>
      </c>
      <c r="F25" s="21">
        <v>-47608</v>
      </c>
      <c r="G25" s="22"/>
      <c r="H25" s="21">
        <v>-42872</v>
      </c>
    </row>
    <row r="26" spans="2:8" s="2" customFormat="1" ht="6" customHeight="1">
      <c r="B26" s="16"/>
      <c r="D26" s="19"/>
      <c r="E26" s="19"/>
      <c r="F26" s="19"/>
      <c r="H26" s="19"/>
    </row>
    <row r="27" spans="2:8" s="2" customFormat="1" ht="15">
      <c r="B27" s="16" t="s">
        <v>9</v>
      </c>
      <c r="D27" s="19">
        <f>SUM(D23:D25)</f>
        <v>3042064</v>
      </c>
      <c r="E27" s="19">
        <f>SUM(E23:E25)</f>
        <v>5396766</v>
      </c>
      <c r="F27" s="19">
        <f>SUM(F23:F25)</f>
        <v>23125526</v>
      </c>
      <c r="H27" s="19">
        <f>SUM(H23:H25)</f>
        <v>26073378</v>
      </c>
    </row>
    <row r="28" spans="2:8" s="2" customFormat="1" ht="15">
      <c r="B28" s="16"/>
      <c r="D28" s="19"/>
      <c r="E28" s="19"/>
      <c r="F28" s="19"/>
      <c r="H28" s="19"/>
    </row>
    <row r="29" spans="2:8" s="2" customFormat="1" ht="15">
      <c r="B29" s="16" t="s">
        <v>10</v>
      </c>
      <c r="D29" s="21">
        <v>0</v>
      </c>
      <c r="E29" s="21">
        <v>0</v>
      </c>
      <c r="F29" s="21">
        <v>0</v>
      </c>
      <c r="G29" s="22"/>
      <c r="H29" s="21">
        <v>0</v>
      </c>
    </row>
    <row r="30" spans="2:8" s="2" customFormat="1" ht="7.5" customHeight="1">
      <c r="B30" s="16"/>
      <c r="D30" s="19"/>
      <c r="E30" s="19"/>
      <c r="F30" s="19"/>
      <c r="H30" s="19"/>
    </row>
    <row r="31" spans="2:8" s="2" customFormat="1" ht="15">
      <c r="B31" s="16" t="s">
        <v>11</v>
      </c>
      <c r="D31" s="19">
        <f>SUM(D27:D29)</f>
        <v>3042064</v>
      </c>
      <c r="E31" s="19">
        <f>SUM(E27:E29)</f>
        <v>5396766</v>
      </c>
      <c r="F31" s="19">
        <f>SUM(F27:F29)</f>
        <v>23125526</v>
      </c>
      <c r="H31" s="19">
        <f>SUM(H27:H29)</f>
        <v>26073378</v>
      </c>
    </row>
    <row r="32" spans="2:8" s="2" customFormat="1" ht="15">
      <c r="B32" s="16"/>
      <c r="D32" s="19"/>
      <c r="E32" s="19"/>
      <c r="F32" s="19"/>
      <c r="H32" s="19"/>
    </row>
    <row r="33" spans="2:8" s="2" customFormat="1" ht="15.75" thickBot="1">
      <c r="B33" s="16" t="s">
        <v>12</v>
      </c>
      <c r="D33" s="52" t="s">
        <v>181</v>
      </c>
      <c r="E33" s="52" t="s">
        <v>160</v>
      </c>
      <c r="F33" s="52" t="s">
        <v>179</v>
      </c>
      <c r="G33" s="28"/>
      <c r="H33" s="71" t="s">
        <v>162</v>
      </c>
    </row>
    <row r="34" spans="2:8" s="2" customFormat="1" ht="16.5" thickBot="1" thickTop="1">
      <c r="B34" s="16" t="s">
        <v>13</v>
      </c>
      <c r="D34" s="42" t="s">
        <v>181</v>
      </c>
      <c r="E34" s="42" t="s">
        <v>161</v>
      </c>
      <c r="F34" s="42" t="s">
        <v>180</v>
      </c>
      <c r="G34" s="28"/>
      <c r="H34" s="42" t="s">
        <v>163</v>
      </c>
    </row>
    <row r="35" spans="2:8" s="2" customFormat="1" ht="15.75" thickTop="1">
      <c r="B35" s="16"/>
      <c r="D35" s="19"/>
      <c r="E35" s="19"/>
      <c r="F35" s="19"/>
      <c r="H35" s="19"/>
    </row>
    <row r="36" spans="2:8" s="2" customFormat="1" ht="15">
      <c r="B36" s="16"/>
      <c r="D36" s="19"/>
      <c r="E36" s="19"/>
      <c r="F36" s="19"/>
      <c r="H36" s="19"/>
    </row>
    <row r="37" spans="2:8" s="2" customFormat="1" ht="15.75" customHeight="1">
      <c r="B37" s="8" t="s">
        <v>46</v>
      </c>
      <c r="D37" s="19"/>
      <c r="E37" s="19"/>
      <c r="F37" s="19"/>
      <c r="H37" s="19"/>
    </row>
    <row r="38" spans="2:8" s="2" customFormat="1" ht="15">
      <c r="B38" s="8" t="s">
        <v>144</v>
      </c>
      <c r="D38" s="19"/>
      <c r="E38" s="19"/>
      <c r="F38" s="19"/>
      <c r="H38" s="19"/>
    </row>
    <row r="39" spans="2:8" s="2" customFormat="1" ht="15">
      <c r="B39" s="16"/>
      <c r="D39" s="19"/>
      <c r="E39" s="19"/>
      <c r="F39" s="19"/>
      <c r="H39" s="19"/>
    </row>
    <row r="40" spans="2:8" s="2" customFormat="1" ht="15">
      <c r="B40" s="16"/>
      <c r="D40" s="19"/>
      <c r="E40" s="19"/>
      <c r="F40" s="19"/>
      <c r="H40" s="19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="85" zoomScaleNormal="85" workbookViewId="0" topLeftCell="A26">
      <selection activeCell="A36" sqref="A36"/>
    </sheetView>
  </sheetViews>
  <sheetFormatPr defaultColWidth="9.00390625" defaultRowHeight="15.75"/>
  <cols>
    <col min="1" max="1" width="41.75390625" style="0" customWidth="1"/>
    <col min="2" max="2" width="4.125" style="23" customWidth="1"/>
    <col min="3" max="3" width="17.75390625" style="24" customWidth="1"/>
    <col min="4" max="4" width="1.625" style="7" customWidth="1"/>
    <col min="5" max="5" width="16.25390625" style="7" customWidth="1"/>
    <col min="6" max="6" width="12.00390625" style="0" customWidth="1"/>
  </cols>
  <sheetData>
    <row r="1" spans="1:6" s="2" customFormat="1" ht="15">
      <c r="A1" s="5" t="s">
        <v>51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164</v>
      </c>
    </row>
    <row r="4" ht="15.75">
      <c r="A4" s="2"/>
    </row>
    <row r="5" spans="3:5" ht="15.75">
      <c r="C5" s="59" t="s">
        <v>107</v>
      </c>
      <c r="D5" s="23"/>
      <c r="E5" s="60" t="s">
        <v>107</v>
      </c>
    </row>
    <row r="6" spans="1:6" ht="15.75">
      <c r="A6" s="2"/>
      <c r="B6" s="17"/>
      <c r="C6" s="40">
        <v>38717</v>
      </c>
      <c r="D6" s="17"/>
      <c r="E6" s="40">
        <v>38352</v>
      </c>
      <c r="F6" s="2"/>
    </row>
    <row r="7" spans="1:6" ht="15.75">
      <c r="A7" s="2"/>
      <c r="B7" s="17"/>
      <c r="C7" s="37" t="s">
        <v>0</v>
      </c>
      <c r="D7" s="17"/>
      <c r="E7" s="15" t="s">
        <v>0</v>
      </c>
      <c r="F7" s="2"/>
    </row>
    <row r="8" spans="1:6" ht="15.75">
      <c r="A8" s="2"/>
      <c r="B8" s="17"/>
      <c r="C8" s="37"/>
      <c r="D8" s="19"/>
      <c r="E8" s="15"/>
      <c r="F8" s="2"/>
    </row>
    <row r="9" spans="1:6" ht="15.75">
      <c r="A9" s="2" t="s">
        <v>14</v>
      </c>
      <c r="B9" s="17"/>
      <c r="C9" s="1">
        <v>290600765</v>
      </c>
      <c r="D9" s="19"/>
      <c r="E9" s="1">
        <v>273085431</v>
      </c>
      <c r="F9" s="70"/>
    </row>
    <row r="10" spans="1:6" ht="15.75">
      <c r="A10" s="2"/>
      <c r="B10" s="17"/>
      <c r="C10" s="1"/>
      <c r="D10" s="19"/>
      <c r="E10" s="1"/>
      <c r="F10" s="2"/>
    </row>
    <row r="11" spans="1:6" ht="15.75">
      <c r="A11" s="2" t="s">
        <v>141</v>
      </c>
      <c r="B11" s="17"/>
      <c r="C11" s="1">
        <v>0</v>
      </c>
      <c r="D11" s="19"/>
      <c r="E11" s="1">
        <v>0</v>
      </c>
      <c r="F11" s="2"/>
    </row>
    <row r="12" spans="1:6" ht="15.75">
      <c r="A12" s="2" t="s">
        <v>177</v>
      </c>
      <c r="B12" s="17"/>
      <c r="C12" s="1">
        <v>11500000</v>
      </c>
      <c r="D12" s="19"/>
      <c r="E12" s="1">
        <v>0</v>
      </c>
      <c r="F12" s="2"/>
    </row>
    <row r="13" spans="1:6" ht="15.75">
      <c r="A13" s="2"/>
      <c r="B13" s="17"/>
      <c r="C13" s="1"/>
      <c r="D13" s="19"/>
      <c r="E13" s="1"/>
      <c r="F13" s="2"/>
    </row>
    <row r="14" spans="1:6" ht="15.75">
      <c r="A14" s="2" t="s">
        <v>150</v>
      </c>
      <c r="B14" s="17"/>
      <c r="C14" s="1">
        <v>5000000</v>
      </c>
      <c r="D14" s="19"/>
      <c r="E14" s="1">
        <v>0</v>
      </c>
      <c r="F14" s="2"/>
    </row>
    <row r="15" spans="1:6" ht="15.75">
      <c r="A15" s="2"/>
      <c r="B15" s="17"/>
      <c r="C15" s="1"/>
      <c r="D15" s="19"/>
      <c r="E15" s="1"/>
      <c r="F15" s="2"/>
    </row>
    <row r="16" spans="1:6" ht="15.75">
      <c r="A16" s="2" t="s">
        <v>96</v>
      </c>
      <c r="B16" s="17"/>
      <c r="C16" s="1"/>
      <c r="D16" s="19"/>
      <c r="E16" s="1"/>
      <c r="F16" s="2"/>
    </row>
    <row r="17" spans="1:6" ht="15.75">
      <c r="A17" s="2" t="s">
        <v>15</v>
      </c>
      <c r="B17" s="17"/>
      <c r="C17" s="1">
        <v>43493206</v>
      </c>
      <c r="D17" s="19"/>
      <c r="E17" s="1">
        <v>33164330</v>
      </c>
      <c r="F17" s="70"/>
    </row>
    <row r="18" spans="1:6" ht="15.75">
      <c r="A18" s="2" t="s">
        <v>108</v>
      </c>
      <c r="B18" s="17"/>
      <c r="C18" s="1">
        <v>130020957</v>
      </c>
      <c r="D18" s="19"/>
      <c r="E18" s="1">
        <v>123831348</v>
      </c>
      <c r="F18" s="70"/>
    </row>
    <row r="19" spans="1:6" ht="15.75">
      <c r="A19" s="2" t="s">
        <v>16</v>
      </c>
      <c r="B19" s="17"/>
      <c r="C19" s="1">
        <v>60053120</v>
      </c>
      <c r="D19" s="19"/>
      <c r="E19" s="1">
        <v>22138664</v>
      </c>
      <c r="F19" s="70"/>
    </row>
    <row r="20" spans="1:6" ht="16.5" thickBot="1">
      <c r="A20" s="2"/>
      <c r="B20" s="17"/>
      <c r="C20" s="3">
        <f>SUM(C17:C19)</f>
        <v>233567283</v>
      </c>
      <c r="D20" s="19"/>
      <c r="E20" s="3">
        <f>SUM(E17:E19)</f>
        <v>179134342</v>
      </c>
      <c r="F20" s="70"/>
    </row>
    <row r="21" spans="1:6" ht="16.5" thickTop="1">
      <c r="A21" s="2" t="s">
        <v>97</v>
      </c>
      <c r="B21" s="17"/>
      <c r="C21" s="1"/>
      <c r="D21" s="19"/>
      <c r="E21" s="1"/>
      <c r="F21" s="70"/>
    </row>
    <row r="22" spans="1:6" ht="15.75">
      <c r="A22" s="2" t="s">
        <v>17</v>
      </c>
      <c r="B22" s="17"/>
      <c r="C22" s="1">
        <v>14072564</v>
      </c>
      <c r="D22" s="19"/>
      <c r="E22" s="1">
        <v>14748343</v>
      </c>
      <c r="F22" s="70"/>
    </row>
    <row r="23" spans="1:6" ht="15.75">
      <c r="A23" s="2" t="s">
        <v>18</v>
      </c>
      <c r="B23" s="17"/>
      <c r="C23" s="1">
        <v>48461102</v>
      </c>
      <c r="D23" s="19"/>
      <c r="E23" s="1">
        <v>66155711</v>
      </c>
      <c r="F23" s="70"/>
    </row>
    <row r="24" spans="1:6" ht="15.75">
      <c r="A24" s="2" t="s">
        <v>147</v>
      </c>
      <c r="B24" s="17"/>
      <c r="C24" s="1">
        <v>65000000</v>
      </c>
      <c r="D24" s="19"/>
      <c r="E24" s="1">
        <v>0</v>
      </c>
      <c r="F24" s="70"/>
    </row>
    <row r="25" spans="1:6" ht="15.75">
      <c r="A25" s="2" t="s">
        <v>52</v>
      </c>
      <c r="B25" s="17"/>
      <c r="C25" s="1">
        <v>0</v>
      </c>
      <c r="D25" s="19"/>
      <c r="E25" s="1">
        <v>0</v>
      </c>
      <c r="F25" s="70"/>
    </row>
    <row r="26" spans="1:6" ht="15.75">
      <c r="A26" s="2" t="s">
        <v>165</v>
      </c>
      <c r="B26" s="17"/>
      <c r="C26" s="1">
        <v>-120916</v>
      </c>
      <c r="D26" s="19"/>
      <c r="E26" s="1">
        <v>326000</v>
      </c>
      <c r="F26" s="70"/>
    </row>
    <row r="27" spans="1:6" ht="16.5" thickBot="1">
      <c r="A27" s="2"/>
      <c r="B27" s="17"/>
      <c r="C27" s="3">
        <f>SUM(C22:C26)</f>
        <v>127412750</v>
      </c>
      <c r="D27" s="19"/>
      <c r="E27" s="3">
        <f>SUM(E22:E26)</f>
        <v>81230054</v>
      </c>
      <c r="F27" s="70"/>
    </row>
    <row r="28" spans="1:6" ht="16.5" thickTop="1">
      <c r="A28" s="2"/>
      <c r="B28" s="17"/>
      <c r="C28" s="1"/>
      <c r="D28" s="19"/>
      <c r="E28" s="1"/>
      <c r="F28" s="70"/>
    </row>
    <row r="29" spans="1:6" ht="15.75">
      <c r="A29" s="2" t="s">
        <v>19</v>
      </c>
      <c r="B29" s="17"/>
      <c r="C29" s="1">
        <f>C20-C27</f>
        <v>106154533</v>
      </c>
      <c r="D29" s="1">
        <f>D20-D27</f>
        <v>0</v>
      </c>
      <c r="E29" s="1">
        <f>E20-E27</f>
        <v>97904288</v>
      </c>
      <c r="F29" s="70"/>
    </row>
    <row r="30" spans="2:6" ht="16.5" thickBot="1">
      <c r="B30" s="17"/>
      <c r="C30" s="3">
        <f>C29+C14+C9+C12</f>
        <v>413255298</v>
      </c>
      <c r="D30" s="19"/>
      <c r="E30" s="3">
        <f>E9+E20-E27</f>
        <v>370989719</v>
      </c>
      <c r="F30" s="70"/>
    </row>
    <row r="31" spans="1:6" ht="16.5" thickTop="1">
      <c r="A31" s="2"/>
      <c r="B31" s="17"/>
      <c r="C31" s="1"/>
      <c r="D31" s="19"/>
      <c r="E31" s="1"/>
      <c r="F31" s="2"/>
    </row>
    <row r="32" spans="1:6" ht="15.75">
      <c r="A32" s="2" t="s">
        <v>98</v>
      </c>
      <c r="B32" s="17"/>
      <c r="C32" s="1"/>
      <c r="D32" s="19"/>
      <c r="E32" s="1"/>
      <c r="F32" s="2"/>
    </row>
    <row r="33" spans="1:6" ht="15.75">
      <c r="A33" s="2" t="s">
        <v>20</v>
      </c>
      <c r="B33" s="17"/>
      <c r="C33" s="1">
        <v>181298000</v>
      </c>
      <c r="D33" s="19"/>
      <c r="E33" s="1">
        <v>163883400</v>
      </c>
      <c r="F33" s="70"/>
    </row>
    <row r="34" spans="1:6" ht="15.75">
      <c r="A34" s="2" t="s">
        <v>130</v>
      </c>
      <c r="B34" s="17"/>
      <c r="C34" s="1">
        <v>1174500</v>
      </c>
      <c r="D34" s="19"/>
      <c r="E34" s="1">
        <v>303770</v>
      </c>
      <c r="F34" s="70"/>
    </row>
    <row r="35" spans="1:6" ht="15.75">
      <c r="A35" s="2" t="s">
        <v>105</v>
      </c>
      <c r="B35" s="17"/>
      <c r="C35" s="1">
        <v>144603431</v>
      </c>
      <c r="D35" s="19"/>
      <c r="E35" s="1">
        <f>124816589</f>
        <v>124816589</v>
      </c>
      <c r="F35" s="70"/>
    </row>
    <row r="36" spans="1:6" ht="15.75">
      <c r="A36" s="2" t="s">
        <v>106</v>
      </c>
      <c r="B36" s="17"/>
      <c r="C36" s="29">
        <v>11342932</v>
      </c>
      <c r="D36" s="19"/>
      <c r="E36" s="29">
        <v>11342931</v>
      </c>
      <c r="F36" s="70"/>
    </row>
    <row r="37" spans="1:6" ht="15.75">
      <c r="A37" s="2" t="s">
        <v>21</v>
      </c>
      <c r="B37" s="17"/>
      <c r="C37" s="1">
        <f>SUM(C33:C36)</f>
        <v>338418863</v>
      </c>
      <c r="D37" s="19"/>
      <c r="E37" s="1">
        <f>SUM(E33:E36)</f>
        <v>300346690</v>
      </c>
      <c r="F37" s="2"/>
    </row>
    <row r="38" spans="1:6" ht="15.75">
      <c r="A38" s="2" t="s">
        <v>22</v>
      </c>
      <c r="B38" s="17"/>
      <c r="C38" s="1">
        <v>0</v>
      </c>
      <c r="D38" s="19"/>
      <c r="E38" s="1">
        <v>0</v>
      </c>
      <c r="F38" s="2"/>
    </row>
    <row r="39" spans="1:6" ht="15.75">
      <c r="A39" s="2" t="s">
        <v>99</v>
      </c>
      <c r="B39" s="17"/>
      <c r="C39" s="1"/>
      <c r="D39" s="19"/>
      <c r="E39" s="1"/>
      <c r="F39" s="2"/>
    </row>
    <row r="40" spans="1:6" ht="15.75">
      <c r="A40" s="2" t="s">
        <v>147</v>
      </c>
      <c r="B40" s="17"/>
      <c r="C40" s="1">
        <v>0</v>
      </c>
      <c r="D40" s="19"/>
      <c r="E40" s="1">
        <v>65000000</v>
      </c>
      <c r="F40" s="2"/>
    </row>
    <row r="41" spans="1:6" ht="15.75">
      <c r="A41" s="4" t="s">
        <v>23</v>
      </c>
      <c r="B41" s="17"/>
      <c r="C41" s="1">
        <f>50195152+8895610</f>
        <v>59090762</v>
      </c>
      <c r="D41" s="19"/>
      <c r="E41" s="1">
        <v>1397356</v>
      </c>
      <c r="F41" s="70"/>
    </row>
    <row r="42" spans="1:6" ht="15.75">
      <c r="A42" s="2" t="s">
        <v>109</v>
      </c>
      <c r="B42" s="17"/>
      <c r="C42" s="1">
        <v>15745673</v>
      </c>
      <c r="D42" s="19"/>
      <c r="E42" s="1">
        <v>4245673</v>
      </c>
      <c r="F42" s="70"/>
    </row>
    <row r="43" spans="1:6" ht="16.5" thickBot="1">
      <c r="A43" s="2"/>
      <c r="B43" s="17"/>
      <c r="C43" s="3">
        <f>SUM(C37:C42)</f>
        <v>413255298</v>
      </c>
      <c r="D43" s="19"/>
      <c r="E43" s="3">
        <f>SUM(E37:E42)</f>
        <v>370989719</v>
      </c>
      <c r="F43" s="2"/>
    </row>
    <row r="44" spans="1:6" ht="16.5" thickTop="1">
      <c r="A44" s="2"/>
      <c r="B44" s="17"/>
      <c r="C44" s="1"/>
      <c r="D44" s="19"/>
      <c r="E44" s="1"/>
      <c r="F44" s="2"/>
    </row>
    <row r="45" spans="1:6" ht="15.75">
      <c r="A45" s="2"/>
      <c r="B45" s="17"/>
      <c r="C45" s="1"/>
      <c r="D45" s="19"/>
      <c r="E45" s="1"/>
      <c r="F45" s="2"/>
    </row>
    <row r="46" spans="1:6" ht="15.75">
      <c r="A46" s="32" t="s">
        <v>47</v>
      </c>
      <c r="B46" s="17"/>
      <c r="C46" s="1"/>
      <c r="D46" s="19"/>
      <c r="E46" s="1"/>
      <c r="F46" s="2"/>
    </row>
    <row r="47" spans="1:6" ht="15.75">
      <c r="A47" s="5" t="s">
        <v>148</v>
      </c>
      <c r="B47" s="17"/>
      <c r="C47" s="1"/>
      <c r="D47" s="19"/>
      <c r="E47" s="1"/>
      <c r="F47" s="2"/>
    </row>
    <row r="48" spans="1:6" ht="15.75">
      <c r="A48" s="2"/>
      <c r="B48" s="17"/>
      <c r="C48" s="1"/>
      <c r="D48" s="19"/>
      <c r="E48" s="1"/>
      <c r="F48" s="2"/>
    </row>
    <row r="49" ht="15.75">
      <c r="E49" s="24"/>
    </row>
    <row r="50" ht="15.75">
      <c r="E50" s="24"/>
    </row>
    <row r="51" ht="15.75">
      <c r="E51" s="24"/>
    </row>
    <row r="52" ht="15.75">
      <c r="E52" s="24"/>
    </row>
    <row r="53" ht="15.75">
      <c r="E53" s="24"/>
    </row>
    <row r="54" ht="15.75">
      <c r="E54" s="24"/>
    </row>
    <row r="55" ht="15.75">
      <c r="E55" s="24"/>
    </row>
    <row r="56" ht="15.75">
      <c r="E56" s="24"/>
    </row>
    <row r="57" ht="15.75">
      <c r="E57" s="24"/>
    </row>
    <row r="58" ht="15.75">
      <c r="E58" s="24"/>
    </row>
    <row r="59" ht="15.75">
      <c r="E59" s="24"/>
    </row>
    <row r="60" ht="15.75">
      <c r="E60" s="24"/>
    </row>
    <row r="61" ht="15.75">
      <c r="E61" s="24"/>
    </row>
    <row r="62" ht="15.75">
      <c r="E62" s="24"/>
    </row>
    <row r="63" ht="15.75">
      <c r="E63" s="24"/>
    </row>
    <row r="64" ht="15.75">
      <c r="E64" s="24"/>
    </row>
    <row r="65" ht="15.75">
      <c r="E65" s="24"/>
    </row>
    <row r="66" ht="15.75">
      <c r="E66" s="24"/>
    </row>
    <row r="67" ht="15.75">
      <c r="E67" s="24"/>
    </row>
    <row r="68" ht="15.75">
      <c r="E68" s="24"/>
    </row>
    <row r="69" ht="15.75">
      <c r="E69" s="24"/>
    </row>
    <row r="70" ht="15.75">
      <c r="E70" s="24"/>
    </row>
    <row r="71" ht="15.75">
      <c r="E71" s="24"/>
    </row>
    <row r="72" ht="15.75">
      <c r="E72" s="24"/>
    </row>
    <row r="73" ht="15.75">
      <c r="E73" s="24"/>
    </row>
    <row r="74" ht="15.75">
      <c r="E74" s="24"/>
    </row>
    <row r="75" ht="15.75">
      <c r="E75" s="24"/>
    </row>
    <row r="76" ht="15.75">
      <c r="E76" s="24"/>
    </row>
    <row r="77" ht="15.75">
      <c r="E77" s="24"/>
    </row>
    <row r="78" ht="15.75">
      <c r="E78" s="24"/>
    </row>
    <row r="79" ht="15.75">
      <c r="E79" s="24"/>
    </row>
    <row r="80" ht="15.75">
      <c r="E80" s="24"/>
    </row>
    <row r="81" ht="15.75">
      <c r="E81" s="24"/>
    </row>
    <row r="82" ht="15.75">
      <c r="E82" s="24"/>
    </row>
    <row r="83" ht="15.75">
      <c r="E83" s="24"/>
    </row>
    <row r="84" ht="15.75">
      <c r="E84" s="24"/>
    </row>
    <row r="85" ht="15.75">
      <c r="E85" s="24"/>
    </row>
    <row r="86" ht="15.75">
      <c r="E86" s="24"/>
    </row>
    <row r="87" ht="15.75">
      <c r="E87" s="24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6"/>
  <sheetViews>
    <sheetView zoomScale="80" zoomScaleNormal="80" workbookViewId="0" topLeftCell="A44">
      <pane xSplit="1" topLeftCell="B1" activePane="topRight" state="frozen"/>
      <selection pane="topLeft" activeCell="A2" sqref="A2"/>
      <selection pane="topRight" activeCell="C49" sqref="C49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9" customWidth="1"/>
    <col min="4" max="4" width="19.375" style="2" hidden="1" customWidth="1"/>
    <col min="5" max="5" width="15.125" style="19" customWidth="1"/>
    <col min="6" max="6" width="14.625" style="19" hidden="1" customWidth="1"/>
    <col min="7" max="7" width="19.375" style="2" hidden="1" customWidth="1"/>
    <col min="8" max="8" width="15.00390625" style="19" hidden="1" customWidth="1"/>
    <col min="9" max="9" width="15.2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51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166</v>
      </c>
    </row>
    <row r="4" spans="1:7" ht="15">
      <c r="A4" s="16"/>
      <c r="D4" s="28" t="s">
        <v>24</v>
      </c>
      <c r="G4" s="28" t="s">
        <v>24</v>
      </c>
    </row>
    <row r="5" spans="1:8" ht="15.75">
      <c r="A5" s="36"/>
      <c r="C5" s="59"/>
      <c r="D5" s="59"/>
      <c r="E5" s="59"/>
      <c r="F5" s="59"/>
      <c r="G5" s="59" t="s">
        <v>110</v>
      </c>
      <c r="H5" s="59"/>
    </row>
    <row r="6" spans="1:9" ht="15">
      <c r="A6" s="36"/>
      <c r="C6" s="37" t="s">
        <v>136</v>
      </c>
      <c r="D6" s="37" t="s">
        <v>111</v>
      </c>
      <c r="E6" s="37"/>
      <c r="F6" s="37" t="s">
        <v>111</v>
      </c>
      <c r="G6" s="37" t="s">
        <v>111</v>
      </c>
      <c r="H6" s="37" t="s">
        <v>111</v>
      </c>
      <c r="I6" s="37" t="s">
        <v>137</v>
      </c>
    </row>
    <row r="7" spans="1:10" ht="15">
      <c r="A7" s="36"/>
      <c r="C7" s="40">
        <v>38717</v>
      </c>
      <c r="D7" s="15"/>
      <c r="E7" s="40">
        <v>38717</v>
      </c>
      <c r="F7" s="40">
        <v>37621</v>
      </c>
      <c r="G7" s="15"/>
      <c r="H7" s="40">
        <v>37621</v>
      </c>
      <c r="I7" s="40">
        <v>38352</v>
      </c>
      <c r="J7" s="40">
        <v>38352</v>
      </c>
    </row>
    <row r="8" spans="1:10" ht="15">
      <c r="A8" s="36"/>
      <c r="C8" s="37" t="s">
        <v>0</v>
      </c>
      <c r="D8" s="15"/>
      <c r="E8" s="37" t="s">
        <v>0</v>
      </c>
      <c r="F8" s="37" t="s">
        <v>0</v>
      </c>
      <c r="G8" s="15"/>
      <c r="H8" s="37" t="s">
        <v>0</v>
      </c>
      <c r="I8" s="37" t="s">
        <v>0</v>
      </c>
      <c r="J8" s="37" t="s">
        <v>0</v>
      </c>
    </row>
    <row r="9" spans="3:8" ht="15">
      <c r="C9" s="56"/>
      <c r="D9" s="56" t="s">
        <v>0</v>
      </c>
      <c r="E9" s="56"/>
      <c r="F9" s="56"/>
      <c r="G9" s="56" t="s">
        <v>0</v>
      </c>
      <c r="H9" s="56"/>
    </row>
    <row r="10" spans="3:8" ht="15">
      <c r="C10" s="17"/>
      <c r="D10" s="17"/>
      <c r="E10" s="17"/>
      <c r="F10" s="17"/>
      <c r="G10" s="17"/>
      <c r="H10" s="17"/>
    </row>
    <row r="11" ht="15">
      <c r="A11" s="5" t="s">
        <v>112</v>
      </c>
    </row>
    <row r="12" spans="1:10" ht="15">
      <c r="A12" s="2" t="s">
        <v>25</v>
      </c>
      <c r="C12" s="19">
        <v>23173134</v>
      </c>
      <c r="D12" s="1">
        <v>14919705</v>
      </c>
      <c r="F12" s="19">
        <v>18836452</v>
      </c>
      <c r="G12" s="1">
        <v>14919705</v>
      </c>
      <c r="I12" s="1">
        <v>26116250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113</v>
      </c>
      <c r="D14" s="1"/>
      <c r="G14" s="1"/>
      <c r="I14" s="1"/>
      <c r="J14" s="1"/>
    </row>
    <row r="15" spans="1:10" ht="15">
      <c r="A15" s="2" t="s">
        <v>114</v>
      </c>
      <c r="C15" s="19">
        <v>20181746</v>
      </c>
      <c r="D15" s="1">
        <v>14814720</v>
      </c>
      <c r="F15" s="19">
        <v>27640949</v>
      </c>
      <c r="G15" s="1">
        <v>14814720</v>
      </c>
      <c r="I15" s="1">
        <v>18578058</v>
      </c>
      <c r="J15" s="1"/>
    </row>
    <row r="16" spans="1:10" ht="15">
      <c r="A16" s="2" t="s">
        <v>142</v>
      </c>
      <c r="C16" s="19">
        <v>0</v>
      </c>
      <c r="D16" s="1"/>
      <c r="G16" s="1"/>
      <c r="I16" s="1">
        <v>-56155</v>
      </c>
      <c r="J16" s="1"/>
    </row>
    <row r="17" spans="1:10" ht="15">
      <c r="A17" s="2" t="s">
        <v>115</v>
      </c>
      <c r="C17" s="22">
        <v>6622070</v>
      </c>
      <c r="D17" s="29">
        <v>0</v>
      </c>
      <c r="F17" s="22">
        <v>6513540</v>
      </c>
      <c r="G17" s="29">
        <v>0</v>
      </c>
      <c r="I17" s="1">
        <v>5623524</v>
      </c>
      <c r="J17" s="1"/>
    </row>
    <row r="18" spans="1:10" ht="15">
      <c r="A18" s="2" t="s">
        <v>116</v>
      </c>
      <c r="C18" s="21">
        <v>-482645</v>
      </c>
      <c r="D18" s="31"/>
      <c r="F18" s="21">
        <v>-339625</v>
      </c>
      <c r="G18" s="31"/>
      <c r="I18" s="29">
        <v>-38966</v>
      </c>
      <c r="J18" s="1"/>
    </row>
    <row r="19" spans="3:10" ht="4.5" customHeight="1">
      <c r="C19" s="22"/>
      <c r="D19" s="31"/>
      <c r="F19" s="22"/>
      <c r="G19" s="31"/>
      <c r="I19" s="1"/>
      <c r="J19" s="1"/>
    </row>
    <row r="20" spans="1:10" ht="15">
      <c r="A20" s="2" t="s">
        <v>26</v>
      </c>
      <c r="C20" s="22">
        <f>SUM(C12:C18)</f>
        <v>49494305</v>
      </c>
      <c r="D20" s="31"/>
      <c r="F20" s="22">
        <f>SUM(F12:F18)</f>
        <v>52651316</v>
      </c>
      <c r="G20" s="31"/>
      <c r="I20" s="22">
        <f>SUM(I12:I18)</f>
        <v>50222711</v>
      </c>
      <c r="J20" s="1"/>
    </row>
    <row r="21" spans="3:10" ht="15">
      <c r="C21" s="22"/>
      <c r="D21" s="31"/>
      <c r="F21" s="22"/>
      <c r="G21" s="31"/>
      <c r="I21" s="1"/>
      <c r="J21" s="1"/>
    </row>
    <row r="22" spans="1:10" ht="15">
      <c r="A22" s="2" t="s">
        <v>117</v>
      </c>
      <c r="C22" s="19">
        <v>-10328876</v>
      </c>
      <c r="D22" s="1"/>
      <c r="F22" s="19">
        <v>105181</v>
      </c>
      <c r="G22" s="1"/>
      <c r="I22" s="1">
        <v>3684594</v>
      </c>
      <c r="J22" s="1"/>
    </row>
    <row r="23" spans="1:10" ht="15">
      <c r="A23" s="2" t="s">
        <v>118</v>
      </c>
      <c r="C23" s="19">
        <v>-6636523</v>
      </c>
      <c r="D23" s="1">
        <v>-21837751</v>
      </c>
      <c r="F23" s="19">
        <v>7472985</v>
      </c>
      <c r="G23" s="1">
        <v>-21837751</v>
      </c>
      <c r="I23" s="1">
        <v>3069942</v>
      </c>
      <c r="J23" s="1"/>
    </row>
    <row r="24" spans="1:10" ht="15">
      <c r="A24" s="2" t="s">
        <v>119</v>
      </c>
      <c r="C24" s="22">
        <v>-675779</v>
      </c>
      <c r="D24" s="1">
        <v>3007897</v>
      </c>
      <c r="F24" s="22">
        <f>-778106+2</f>
        <v>-778104</v>
      </c>
      <c r="G24" s="1">
        <v>3007897</v>
      </c>
      <c r="I24" s="1">
        <v>-6740373</v>
      </c>
      <c r="J24" s="1"/>
    </row>
    <row r="25" spans="1:10" ht="15">
      <c r="A25" s="2" t="s">
        <v>120</v>
      </c>
      <c r="C25" s="22">
        <v>203653</v>
      </c>
      <c r="D25" s="1"/>
      <c r="F25" s="22">
        <v>-71000</v>
      </c>
      <c r="G25" s="1"/>
      <c r="I25" s="1">
        <v>423711</v>
      </c>
      <c r="J25" s="1"/>
    </row>
    <row r="26" spans="3:10" ht="6.75" customHeight="1">
      <c r="C26" s="21"/>
      <c r="D26" s="1"/>
      <c r="F26" s="21"/>
      <c r="G26" s="1"/>
      <c r="I26" s="29"/>
      <c r="J26" s="1"/>
    </row>
    <row r="27" spans="1:10" ht="15">
      <c r="A27" s="2" t="s">
        <v>140</v>
      </c>
      <c r="C27" s="19">
        <f>SUM(C20:C25)</f>
        <v>32056780</v>
      </c>
      <c r="D27" s="1"/>
      <c r="F27" s="19">
        <f>SUM(F20:F25)</f>
        <v>59380378</v>
      </c>
      <c r="G27" s="1"/>
      <c r="I27" s="19">
        <f>SUM(I20:I25)</f>
        <v>50660585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81</v>
      </c>
      <c r="C29" s="19">
        <v>-6622070</v>
      </c>
      <c r="D29" s="1"/>
      <c r="F29" s="19">
        <v>-6513540</v>
      </c>
      <c r="G29" s="1"/>
      <c r="I29" s="1">
        <v>-5623524</v>
      </c>
      <c r="J29" s="1"/>
    </row>
    <row r="30" spans="1:10" ht="15">
      <c r="A30" s="2" t="s">
        <v>27</v>
      </c>
      <c r="C30" s="21">
        <v>-47608</v>
      </c>
      <c r="D30" s="1">
        <v>0</v>
      </c>
      <c r="E30" s="2"/>
      <c r="F30" s="21">
        <v>-22248</v>
      </c>
      <c r="G30" s="1">
        <v>0</v>
      </c>
      <c r="H30" s="2"/>
      <c r="I30" s="29">
        <v>-113853</v>
      </c>
      <c r="J30" s="1"/>
    </row>
    <row r="31" spans="1:10" ht="15">
      <c r="A31" s="2" t="s">
        <v>135</v>
      </c>
      <c r="D31" s="30">
        <f>SUM(D22:D30)</f>
        <v>-18829854</v>
      </c>
      <c r="E31" s="22">
        <f>SUM(C27:C30)</f>
        <v>25387102</v>
      </c>
      <c r="G31" s="30">
        <f>SUM(G22:G30)</f>
        <v>-18829854</v>
      </c>
      <c r="H31" s="22">
        <f>SUM(F27:F30)</f>
        <v>52844590</v>
      </c>
      <c r="I31" s="1"/>
      <c r="J31" s="22">
        <f>SUM(I27:I30)</f>
        <v>44923208</v>
      </c>
    </row>
    <row r="32" spans="1:10" ht="15">
      <c r="A32" s="28"/>
      <c r="D32" s="1"/>
      <c r="G32" s="1"/>
      <c r="I32" s="1"/>
      <c r="J32" s="1"/>
    </row>
    <row r="33" spans="1:10" ht="15">
      <c r="A33" s="5" t="s">
        <v>121</v>
      </c>
      <c r="D33" s="1"/>
      <c r="G33" s="1"/>
      <c r="I33" s="1"/>
      <c r="J33" s="1"/>
    </row>
    <row r="34" spans="1:10" ht="15">
      <c r="A34" s="2" t="s">
        <v>131</v>
      </c>
      <c r="C34" s="19">
        <v>-37697081</v>
      </c>
      <c r="D34" s="1">
        <v>0</v>
      </c>
      <c r="F34" s="19">
        <v>-70569908</v>
      </c>
      <c r="G34" s="1">
        <v>0</v>
      </c>
      <c r="I34" s="1">
        <v>-32524069</v>
      </c>
      <c r="J34" s="1"/>
    </row>
    <row r="35" spans="1:10" ht="15" hidden="1">
      <c r="A35" s="2" t="s">
        <v>132</v>
      </c>
      <c r="C35" s="19">
        <v>0</v>
      </c>
      <c r="D35" s="1"/>
      <c r="F35" s="19">
        <v>2592637</v>
      </c>
      <c r="G35" s="1"/>
      <c r="I35" s="1"/>
      <c r="J35" s="1"/>
    </row>
    <row r="36" spans="1:10" ht="15">
      <c r="A36" s="2" t="s">
        <v>132</v>
      </c>
      <c r="C36" s="19">
        <v>0</v>
      </c>
      <c r="D36" s="1"/>
      <c r="G36" s="1"/>
      <c r="I36" s="1">
        <v>12740653</v>
      </c>
      <c r="J36" s="1"/>
    </row>
    <row r="37" spans="1:10" ht="15">
      <c r="A37" s="2" t="s">
        <v>133</v>
      </c>
      <c r="C37" s="19">
        <v>18285330</v>
      </c>
      <c r="D37" s="1"/>
      <c r="F37" s="19">
        <v>0</v>
      </c>
      <c r="G37" s="1"/>
      <c r="I37" s="1">
        <v>8179170</v>
      </c>
      <c r="J37" s="1"/>
    </row>
    <row r="38" spans="1:10" ht="15">
      <c r="A38" s="2" t="s">
        <v>175</v>
      </c>
      <c r="C38" s="19">
        <v>0</v>
      </c>
      <c r="D38" s="1"/>
      <c r="G38" s="1"/>
      <c r="I38" s="1">
        <v>-12508051</v>
      </c>
      <c r="J38" s="1"/>
    </row>
    <row r="39" spans="1:10" ht="15">
      <c r="A39" s="2" t="s">
        <v>151</v>
      </c>
      <c r="C39" s="19">
        <v>-5000000</v>
      </c>
      <c r="D39" s="1"/>
      <c r="G39" s="1"/>
      <c r="I39" s="1">
        <v>0</v>
      </c>
      <c r="J39" s="1"/>
    </row>
    <row r="40" spans="1:10" ht="15">
      <c r="A40" s="2" t="s">
        <v>122</v>
      </c>
      <c r="C40" s="21">
        <v>482645</v>
      </c>
      <c r="D40" s="1"/>
      <c r="F40" s="21">
        <v>339625</v>
      </c>
      <c r="G40" s="1"/>
      <c r="I40" s="29">
        <v>38966</v>
      </c>
      <c r="J40" s="1"/>
    </row>
    <row r="41" spans="1:10" ht="15">
      <c r="A41" s="2" t="s">
        <v>138</v>
      </c>
      <c r="D41" s="1"/>
      <c r="E41" s="22">
        <f>SUM(C34:C40)</f>
        <v>-23929106</v>
      </c>
      <c r="G41" s="1"/>
      <c r="H41" s="22">
        <f>SUM(F34:F40)</f>
        <v>-67637646</v>
      </c>
      <c r="I41" s="1"/>
      <c r="J41" s="22">
        <f>SUM(I34:I40)</f>
        <v>-24073331</v>
      </c>
    </row>
    <row r="42" spans="4:10" ht="15">
      <c r="D42" s="1"/>
      <c r="G42" s="1"/>
      <c r="I42" s="1"/>
      <c r="J42" s="1"/>
    </row>
    <row r="43" spans="1:10" ht="15">
      <c r="A43" s="5" t="s">
        <v>123</v>
      </c>
      <c r="D43" s="1"/>
      <c r="G43" s="1"/>
      <c r="I43" s="1"/>
      <c r="J43" s="1"/>
    </row>
    <row r="44" spans="1:10" ht="15">
      <c r="A44" s="2" t="s">
        <v>152</v>
      </c>
      <c r="C44" s="19">
        <v>42196049</v>
      </c>
      <c r="D44" s="1">
        <v>0</v>
      </c>
      <c r="F44" s="19">
        <v>-2544800</v>
      </c>
      <c r="G44" s="1">
        <v>0</v>
      </c>
      <c r="I44" s="1">
        <v>-2145814</v>
      </c>
      <c r="J44" s="1"/>
    </row>
    <row r="45" spans="1:10" ht="15">
      <c r="A45" s="2" t="s">
        <v>124</v>
      </c>
      <c r="C45" s="19">
        <v>-3338680</v>
      </c>
      <c r="D45" s="1"/>
      <c r="F45" s="19">
        <v>-2600000</v>
      </c>
      <c r="G45" s="1"/>
      <c r="I45" s="1">
        <v>-3166100</v>
      </c>
      <c r="J45" s="1"/>
    </row>
    <row r="46" spans="1:10" ht="15">
      <c r="A46" s="2" t="s">
        <v>125</v>
      </c>
      <c r="C46" s="19">
        <v>-2400909</v>
      </c>
      <c r="D46" s="1"/>
      <c r="F46" s="19">
        <v>-1623360</v>
      </c>
      <c r="G46" s="1"/>
      <c r="I46" s="1">
        <v>-2225842</v>
      </c>
      <c r="J46" s="1"/>
    </row>
    <row r="47" spans="1:10" ht="7.5" customHeight="1">
      <c r="A47" s="4"/>
      <c r="C47" s="21"/>
      <c r="D47" s="1"/>
      <c r="F47" s="21"/>
      <c r="G47" s="1"/>
      <c r="I47" s="29"/>
      <c r="J47" s="1"/>
    </row>
    <row r="48" spans="1:10" ht="15">
      <c r="A48" s="2" t="s">
        <v>126</v>
      </c>
      <c r="D48" s="30">
        <f>SUM(D44:D44)</f>
        <v>0</v>
      </c>
      <c r="E48" s="22">
        <f>SUM(C44:C46)</f>
        <v>36456460</v>
      </c>
      <c r="G48" s="30">
        <f>SUM(G44:G44)</f>
        <v>0</v>
      </c>
      <c r="H48" s="22">
        <f>SUM(F44:F46)</f>
        <v>-6768160</v>
      </c>
      <c r="I48" s="1"/>
      <c r="J48" s="22">
        <f>SUM(I44:I46)</f>
        <v>-7537756</v>
      </c>
    </row>
    <row r="49" spans="4:10" ht="9" customHeight="1">
      <c r="D49" s="1"/>
      <c r="E49" s="21"/>
      <c r="G49" s="1"/>
      <c r="H49" s="21"/>
      <c r="I49" s="1"/>
      <c r="J49" s="29"/>
    </row>
    <row r="50" spans="1:10" ht="21" customHeight="1">
      <c r="A50" s="5" t="s">
        <v>28</v>
      </c>
      <c r="D50" s="19" t="e">
        <f>D31+#REF!+D48</f>
        <v>#REF!</v>
      </c>
      <c r="E50" s="19">
        <f>E31+E41+E48</f>
        <v>37914456</v>
      </c>
      <c r="G50" s="19" t="e">
        <f>G31+#REF!+G48</f>
        <v>#REF!</v>
      </c>
      <c r="H50" s="19">
        <f>H31+H41+H48</f>
        <v>-21561216</v>
      </c>
      <c r="I50" s="1"/>
      <c r="J50" s="19">
        <f>J31+J41+J48</f>
        <v>13312121</v>
      </c>
    </row>
    <row r="51" spans="4:10" ht="15">
      <c r="D51" s="1"/>
      <c r="G51" s="1"/>
      <c r="I51" s="1"/>
      <c r="J51" s="1"/>
    </row>
    <row r="52" spans="1:10" ht="15">
      <c r="A52" s="5" t="s">
        <v>29</v>
      </c>
      <c r="D52" s="1">
        <v>-878723</v>
      </c>
      <c r="E52" s="19">
        <v>22138664</v>
      </c>
      <c r="G52" s="1">
        <v>-878723</v>
      </c>
      <c r="H52" s="19">
        <v>34166301</v>
      </c>
      <c r="I52" s="1"/>
      <c r="J52" s="1">
        <v>8826543</v>
      </c>
    </row>
    <row r="53" spans="4:10" ht="15">
      <c r="D53" s="1"/>
      <c r="G53" s="1"/>
      <c r="I53" s="1"/>
      <c r="J53" s="1"/>
    </row>
    <row r="54" spans="1:10" ht="15">
      <c r="A54" s="5" t="s">
        <v>127</v>
      </c>
      <c r="D54" s="30" t="e">
        <f>SUM(D50:D53)</f>
        <v>#REF!</v>
      </c>
      <c r="E54" s="30">
        <f>SUM(E50:E53)</f>
        <v>60053120</v>
      </c>
      <c r="G54" s="30" t="e">
        <f>SUM(G50:G53)</f>
        <v>#REF!</v>
      </c>
      <c r="H54" s="30">
        <f>SUM(H50:H53)</f>
        <v>12605085</v>
      </c>
      <c r="I54" s="1"/>
      <c r="J54" s="30">
        <f>SUM(J50:J53)</f>
        <v>22138664</v>
      </c>
    </row>
    <row r="55" spans="4:10" ht="15">
      <c r="D55" s="1"/>
      <c r="G55" s="1"/>
      <c r="I55" s="1"/>
      <c r="J55" s="1"/>
    </row>
    <row r="56" spans="4:10" ht="15">
      <c r="D56" s="1"/>
      <c r="G56" s="1"/>
      <c r="I56" s="1"/>
      <c r="J56" s="1"/>
    </row>
    <row r="57" spans="1:10" ht="15">
      <c r="A57" s="32" t="s">
        <v>48</v>
      </c>
      <c r="D57" s="1"/>
      <c r="G57" s="1"/>
      <c r="I57" s="1"/>
      <c r="J57" s="1"/>
    </row>
    <row r="58" spans="1:10" ht="15">
      <c r="A58" s="5" t="s">
        <v>146</v>
      </c>
      <c r="D58" s="1"/>
      <c r="G58" s="1"/>
      <c r="I58" s="1"/>
      <c r="J58" s="1"/>
    </row>
    <row r="59" spans="4:10" ht="15">
      <c r="D59" s="1"/>
      <c r="G59" s="1"/>
      <c r="I59" s="1"/>
      <c r="J59" s="1"/>
    </row>
    <row r="60" spans="4:10" ht="15">
      <c r="D60" s="1"/>
      <c r="G60" s="1"/>
      <c r="I60" s="1"/>
      <c r="J60" s="1"/>
    </row>
    <row r="61" spans="4:10" ht="15">
      <c r="D61" s="1"/>
      <c r="G61" s="1"/>
      <c r="I61" s="1"/>
      <c r="J61" s="1"/>
    </row>
    <row r="62" spans="4:10" ht="15">
      <c r="D62" s="1"/>
      <c r="G62" s="1"/>
      <c r="I62" s="1"/>
      <c r="J62" s="1"/>
    </row>
    <row r="63" spans="4:10" ht="15">
      <c r="D63" s="1"/>
      <c r="G63" s="1"/>
      <c r="I63" s="1"/>
      <c r="J63" s="1"/>
    </row>
    <row r="64" spans="4:10" ht="15">
      <c r="D64" s="1"/>
      <c r="G64" s="1"/>
      <c r="I64" s="1"/>
      <c r="J64" s="1"/>
    </row>
    <row r="65" spans="4:10" ht="15">
      <c r="D65" s="1"/>
      <c r="G65" s="1"/>
      <c r="I65" s="1"/>
      <c r="J65" s="1"/>
    </row>
    <row r="66" spans="4:7" ht="15">
      <c r="D66" s="1"/>
      <c r="G66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="90" zoomScaleNormal="90" workbookViewId="0" topLeftCell="A7">
      <selection activeCell="A16" sqref="A16"/>
    </sheetView>
  </sheetViews>
  <sheetFormatPr defaultColWidth="9.00390625" defaultRowHeight="15.75"/>
  <cols>
    <col min="1" max="1" width="25.875" style="0" customWidth="1"/>
    <col min="2" max="3" width="13.375" style="24" customWidth="1"/>
    <col min="4" max="4" width="12.50390625" style="24" customWidth="1"/>
    <col min="5" max="5" width="12.375" style="24" customWidth="1"/>
    <col min="6" max="6" width="12.75390625" style="24" customWidth="1"/>
    <col min="7" max="7" width="12.875" style="24" customWidth="1"/>
  </cols>
  <sheetData>
    <row r="1" spans="1:6" s="2" customFormat="1" ht="15">
      <c r="A1" s="5" t="s">
        <v>51</v>
      </c>
      <c r="B1" s="1"/>
      <c r="C1" s="1"/>
      <c r="D1" s="1"/>
      <c r="E1" s="1"/>
      <c r="F1" s="1"/>
    </row>
    <row r="2" spans="1:7" s="2" customFormat="1" ht="15">
      <c r="A2" s="5" t="s">
        <v>168</v>
      </c>
      <c r="B2" s="1"/>
      <c r="C2" s="1"/>
      <c r="D2" s="1"/>
      <c r="E2" s="1"/>
      <c r="F2" s="1"/>
      <c r="G2" s="1"/>
    </row>
    <row r="3" ht="15.75">
      <c r="A3" s="5"/>
    </row>
    <row r="4" spans="2:7" s="26" customFormat="1" ht="15.75">
      <c r="B4" s="27"/>
      <c r="C4" s="27"/>
      <c r="D4" s="53" t="s">
        <v>101</v>
      </c>
      <c r="E4" s="53" t="s">
        <v>101</v>
      </c>
      <c r="F4" s="27"/>
      <c r="G4" s="27"/>
    </row>
    <row r="5" spans="2:7" s="26" customFormat="1" ht="15.75">
      <c r="B5" s="27"/>
      <c r="C5" s="27"/>
      <c r="D5" s="27" t="s">
        <v>30</v>
      </c>
      <c r="E5" s="27" t="s">
        <v>30</v>
      </c>
      <c r="F5" s="27" t="s">
        <v>31</v>
      </c>
      <c r="G5" s="27"/>
    </row>
    <row r="6" spans="2:7" s="33" customFormat="1" ht="15.75">
      <c r="B6" s="34" t="s">
        <v>20</v>
      </c>
      <c r="C6" s="34" t="s">
        <v>130</v>
      </c>
      <c r="D6" s="34" t="s">
        <v>32</v>
      </c>
      <c r="E6" s="34" t="s">
        <v>33</v>
      </c>
      <c r="F6" s="34" t="s">
        <v>34</v>
      </c>
      <c r="G6" s="34" t="s">
        <v>35</v>
      </c>
    </row>
    <row r="7" spans="2:7" s="26" customFormat="1" ht="15.75">
      <c r="B7" s="27" t="s">
        <v>0</v>
      </c>
      <c r="C7" s="27" t="s">
        <v>0</v>
      </c>
      <c r="D7" s="27" t="s">
        <v>0</v>
      </c>
      <c r="E7" s="27" t="s">
        <v>0</v>
      </c>
      <c r="F7" s="27" t="s">
        <v>0</v>
      </c>
      <c r="G7" s="27" t="s">
        <v>0</v>
      </c>
    </row>
    <row r="8" ht="15.75">
      <c r="A8" t="s">
        <v>167</v>
      </c>
    </row>
    <row r="9" ht="15.75">
      <c r="A9" s="25" t="s">
        <v>169</v>
      </c>
    </row>
    <row r="10" ht="15.75">
      <c r="F10" s="63"/>
    </row>
    <row r="11" spans="1:7" ht="15.75">
      <c r="A11" t="s">
        <v>36</v>
      </c>
      <c r="B11" s="24">
        <v>163883400</v>
      </c>
      <c r="C11" s="24">
        <v>303770</v>
      </c>
      <c r="D11" s="24">
        <v>11342931</v>
      </c>
      <c r="E11" s="24">
        <v>0</v>
      </c>
      <c r="F11" s="24">
        <v>124816586</v>
      </c>
      <c r="G11" s="24">
        <f>SUM(B11:F11)</f>
        <v>300346687</v>
      </c>
    </row>
    <row r="13" spans="1:7" ht="15.75">
      <c r="A13" t="s">
        <v>37</v>
      </c>
      <c r="C13" s="24">
        <v>0</v>
      </c>
      <c r="D13" s="24">
        <v>0</v>
      </c>
      <c r="E13" s="24">
        <v>0</v>
      </c>
      <c r="F13" s="24">
        <v>23125526</v>
      </c>
      <c r="G13" s="24">
        <f>SUM(B13:F13)</f>
        <v>23125526</v>
      </c>
    </row>
    <row r="14" ht="15.75">
      <c r="A14" t="s">
        <v>38</v>
      </c>
    </row>
    <row r="15" spans="1:7" ht="15.75">
      <c r="A15" s="69" t="s">
        <v>129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f>SUM(B15:F15)</f>
        <v>0</v>
      </c>
    </row>
    <row r="16" spans="1:7" ht="15.75">
      <c r="A16" s="69" t="s">
        <v>134</v>
      </c>
      <c r="B16" s="24">
        <v>17414600</v>
      </c>
      <c r="C16" s="24">
        <v>870730</v>
      </c>
      <c r="D16" s="24">
        <v>0</v>
      </c>
      <c r="E16" s="24">
        <v>0</v>
      </c>
      <c r="F16" s="24">
        <v>0</v>
      </c>
      <c r="G16" s="24">
        <f>SUM(B16:F16)</f>
        <v>18285330</v>
      </c>
    </row>
    <row r="17" ht="15.75">
      <c r="A17" s="69"/>
    </row>
    <row r="18" spans="1:7" ht="15.75">
      <c r="A18" t="s">
        <v>128</v>
      </c>
      <c r="B18" s="24">
        <v>0</v>
      </c>
      <c r="C18" s="24">
        <v>0</v>
      </c>
      <c r="D18" s="24">
        <v>0</v>
      </c>
      <c r="E18" s="24">
        <v>0</v>
      </c>
      <c r="F18" s="24">
        <v>-3338680</v>
      </c>
      <c r="G18" s="24">
        <f>SUM(B18:F18)</f>
        <v>-3338680</v>
      </c>
    </row>
    <row r="19" ht="9.75" customHeight="1"/>
    <row r="20" spans="1:7" ht="15.75">
      <c r="A20" t="s">
        <v>39</v>
      </c>
      <c r="B20" s="35">
        <f aca="true" t="shared" si="0" ref="B20:G20">SUM(B11:B19)</f>
        <v>181298000</v>
      </c>
      <c r="C20" s="35">
        <f t="shared" si="0"/>
        <v>1174500</v>
      </c>
      <c r="D20" s="35">
        <f t="shared" si="0"/>
        <v>11342931</v>
      </c>
      <c r="E20" s="35">
        <f t="shared" si="0"/>
        <v>0</v>
      </c>
      <c r="F20" s="35">
        <f t="shared" si="0"/>
        <v>144603432</v>
      </c>
      <c r="G20" s="35">
        <f t="shared" si="0"/>
        <v>338418863</v>
      </c>
    </row>
    <row r="23" ht="15.75">
      <c r="A23" s="32" t="s">
        <v>49</v>
      </c>
    </row>
    <row r="24" ht="15.75">
      <c r="A24" s="5" t="s">
        <v>145</v>
      </c>
    </row>
    <row r="26" spans="1:7" ht="15.75">
      <c r="A26" s="5" t="s">
        <v>170</v>
      </c>
      <c r="B26" s="1"/>
      <c r="C26" s="1"/>
      <c r="D26" s="1"/>
      <c r="E26" s="1"/>
      <c r="F26" s="1"/>
      <c r="G26" s="1"/>
    </row>
    <row r="27" ht="15.75">
      <c r="A27" s="5"/>
    </row>
    <row r="28" spans="1:7" ht="15.75">
      <c r="A28" s="26"/>
      <c r="B28" s="27"/>
      <c r="C28" s="27"/>
      <c r="D28" s="53" t="s">
        <v>101</v>
      </c>
      <c r="E28" s="53" t="s">
        <v>101</v>
      </c>
      <c r="F28" s="27"/>
      <c r="G28" s="27"/>
    </row>
    <row r="29" spans="1:7" ht="15.75">
      <c r="A29" s="26"/>
      <c r="B29" s="27"/>
      <c r="C29" s="27"/>
      <c r="D29" s="27" t="s">
        <v>30</v>
      </c>
      <c r="E29" s="27" t="s">
        <v>30</v>
      </c>
      <c r="F29" s="27" t="s">
        <v>31</v>
      </c>
      <c r="G29" s="27"/>
    </row>
    <row r="30" spans="1:7" ht="15.75">
      <c r="A30" s="33"/>
      <c r="B30" s="34" t="s">
        <v>20</v>
      </c>
      <c r="C30" s="34" t="s">
        <v>130</v>
      </c>
      <c r="D30" s="34" t="s">
        <v>32</v>
      </c>
      <c r="E30" s="34" t="s">
        <v>33</v>
      </c>
      <c r="F30" s="34" t="s">
        <v>34</v>
      </c>
      <c r="G30" s="34" t="s">
        <v>35</v>
      </c>
    </row>
    <row r="31" spans="1:7" ht="15.75">
      <c r="A31" s="26"/>
      <c r="B31" s="27" t="s">
        <v>0</v>
      </c>
      <c r="C31" s="27" t="s">
        <v>0</v>
      </c>
      <c r="D31" s="27" t="s">
        <v>0</v>
      </c>
      <c r="E31" s="27" t="s">
        <v>0</v>
      </c>
      <c r="F31" s="27" t="s">
        <v>0</v>
      </c>
      <c r="G31" s="27" t="s">
        <v>0</v>
      </c>
    </row>
    <row r="32" ht="15.75">
      <c r="A32" t="s">
        <v>171</v>
      </c>
    </row>
    <row r="33" ht="15.75">
      <c r="A33" s="25" t="s">
        <v>172</v>
      </c>
    </row>
    <row r="34" ht="15.75">
      <c r="F34" s="63"/>
    </row>
    <row r="35" spans="1:7" ht="15.75">
      <c r="A35" t="s">
        <v>36</v>
      </c>
      <c r="B35" s="24">
        <v>156008000</v>
      </c>
      <c r="C35" s="24">
        <v>0</v>
      </c>
      <c r="D35" s="24">
        <v>139152</v>
      </c>
      <c r="E35" s="24">
        <v>0</v>
      </c>
      <c r="F35" s="24">
        <v>101909311</v>
      </c>
      <c r="G35" s="24">
        <f>SUM(B35:F35)</f>
        <v>258056463</v>
      </c>
    </row>
    <row r="37" spans="1:7" ht="15.75">
      <c r="A37" t="s">
        <v>37</v>
      </c>
      <c r="B37" s="24">
        <v>0</v>
      </c>
      <c r="C37" s="24">
        <v>0</v>
      </c>
      <c r="D37" s="24">
        <v>0</v>
      </c>
      <c r="E37" s="24">
        <v>0</v>
      </c>
      <c r="F37" s="24">
        <v>26073378</v>
      </c>
      <c r="G37" s="24">
        <f>SUM(B37:F37)</f>
        <v>26073378</v>
      </c>
    </row>
    <row r="38" ht="15.75">
      <c r="A38" t="s">
        <v>38</v>
      </c>
    </row>
    <row r="39" spans="1:7" ht="15.75">
      <c r="A39" s="69" t="s">
        <v>129</v>
      </c>
      <c r="B39" s="24">
        <v>1800000</v>
      </c>
      <c r="C39" s="24">
        <v>0</v>
      </c>
      <c r="D39" s="24">
        <v>0</v>
      </c>
      <c r="E39" s="24">
        <v>0</v>
      </c>
      <c r="F39" s="24">
        <v>0</v>
      </c>
      <c r="G39" s="24">
        <f>SUM(B39:F39)</f>
        <v>1800000</v>
      </c>
    </row>
    <row r="40" spans="1:7" ht="15.75">
      <c r="A40" s="69" t="s">
        <v>134</v>
      </c>
      <c r="B40" s="24">
        <v>6075400</v>
      </c>
      <c r="C40" s="24">
        <v>303770</v>
      </c>
      <c r="D40" s="24">
        <v>0</v>
      </c>
      <c r="E40" s="24">
        <v>0</v>
      </c>
      <c r="F40" s="24">
        <v>0</v>
      </c>
      <c r="G40" s="24">
        <f>SUM(B40:F40)</f>
        <v>6379170</v>
      </c>
    </row>
    <row r="41" ht="15.75">
      <c r="A41" s="69"/>
    </row>
    <row r="42" spans="1:7" ht="15.75">
      <c r="A42" t="s">
        <v>128</v>
      </c>
      <c r="B42" s="24">
        <v>0</v>
      </c>
      <c r="C42" s="24">
        <v>0</v>
      </c>
      <c r="D42" s="24">
        <v>0</v>
      </c>
      <c r="E42" s="24">
        <v>0</v>
      </c>
      <c r="F42" s="24">
        <v>-3166100</v>
      </c>
      <c r="G42" s="24">
        <f>SUM(B42:F42)</f>
        <v>-3166100</v>
      </c>
    </row>
    <row r="44" spans="1:7" ht="15.75">
      <c r="A44" t="s">
        <v>39</v>
      </c>
      <c r="B44" s="35">
        <f aca="true" t="shared" si="1" ref="B44:G44">SUM(B35:B43)</f>
        <v>163883400</v>
      </c>
      <c r="C44" s="35">
        <f t="shared" si="1"/>
        <v>303770</v>
      </c>
      <c r="D44" s="35">
        <f t="shared" si="1"/>
        <v>139152</v>
      </c>
      <c r="E44" s="35">
        <f t="shared" si="1"/>
        <v>0</v>
      </c>
      <c r="F44" s="35">
        <f t="shared" si="1"/>
        <v>124816589</v>
      </c>
      <c r="G44" s="35">
        <f t="shared" si="1"/>
        <v>289142911</v>
      </c>
    </row>
    <row r="46" ht="15.75">
      <c r="A46" s="32" t="s">
        <v>49</v>
      </c>
    </row>
    <row r="47" ht="15.75">
      <c r="A47" s="5" t="s">
        <v>149</v>
      </c>
    </row>
  </sheetData>
  <printOptions/>
  <pageMargins left="0.9448818897637796" right="0.5511811023622047" top="0.4330708661417323" bottom="0.3937007874015748" header="0.5118110236220472" footer="0.5118110236220472"/>
  <pageSetup horizontalDpi="180" verticalDpi="18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="90" zoomScaleNormal="90" workbookViewId="0" topLeftCell="A2">
      <selection activeCell="A2" sqref="A2"/>
    </sheetView>
  </sheetViews>
  <sheetFormatPr defaultColWidth="9.00390625" defaultRowHeight="15.75"/>
  <cols>
    <col min="1" max="1" width="45.25390625" style="0" customWidth="1"/>
    <col min="2" max="2" width="16.375" style="24" customWidth="1"/>
    <col min="3" max="3" width="19.75390625" style="24" customWidth="1"/>
    <col min="4" max="4" width="9.00390625" style="24" customWidth="1"/>
  </cols>
  <sheetData>
    <row r="1" spans="1:6" s="2" customFormat="1" ht="15">
      <c r="A1" s="5" t="s">
        <v>51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174</v>
      </c>
    </row>
    <row r="4" ht="15.75">
      <c r="A4" s="9"/>
    </row>
    <row r="5" spans="1:4" s="26" customFormat="1" ht="15.75">
      <c r="A5" s="15"/>
      <c r="B5" s="41">
        <v>2005</v>
      </c>
      <c r="C5" s="41">
        <v>2004</v>
      </c>
      <c r="D5" s="27"/>
    </row>
    <row r="6" spans="1:4" s="26" customFormat="1" ht="15.75">
      <c r="A6" s="15"/>
      <c r="B6" s="37" t="s">
        <v>173</v>
      </c>
      <c r="C6" s="37" t="s">
        <v>173</v>
      </c>
      <c r="D6" s="27"/>
    </row>
    <row r="7" spans="1:4" s="26" customFormat="1" ht="15.75">
      <c r="A7" s="15"/>
      <c r="B7" s="37" t="s">
        <v>40</v>
      </c>
      <c r="C7" s="37" t="s">
        <v>40</v>
      </c>
      <c r="D7" s="27"/>
    </row>
    <row r="8" spans="1:4" s="26" customFormat="1" ht="15.75">
      <c r="A8" s="15"/>
      <c r="B8" s="37" t="s">
        <v>0</v>
      </c>
      <c r="C8" s="37" t="s">
        <v>0</v>
      </c>
      <c r="D8" s="27"/>
    </row>
    <row r="9" spans="1:3" ht="15.75">
      <c r="A9" s="2" t="s">
        <v>41</v>
      </c>
      <c r="B9" s="1">
        <v>0</v>
      </c>
      <c r="C9" s="1">
        <v>0</v>
      </c>
    </row>
    <row r="10" spans="1:3" ht="15.75">
      <c r="A10" s="2" t="s">
        <v>42</v>
      </c>
      <c r="B10" s="29">
        <v>0</v>
      </c>
      <c r="C10" s="29">
        <v>0</v>
      </c>
    </row>
    <row r="11" spans="1:3" ht="6" customHeight="1">
      <c r="A11" s="2"/>
      <c r="B11" s="1"/>
      <c r="C11" s="1"/>
    </row>
    <row r="12" spans="1:3" ht="15.75">
      <c r="A12" s="2" t="s">
        <v>43</v>
      </c>
      <c r="B12" s="1">
        <f>SUM(B9:B10)</f>
        <v>0</v>
      </c>
      <c r="C12" s="1">
        <f>SUM(C9:C10)</f>
        <v>0</v>
      </c>
    </row>
    <row r="13" spans="1:3" ht="15.75">
      <c r="A13" s="2"/>
      <c r="B13" s="1"/>
      <c r="C13" s="1"/>
    </row>
    <row r="14" spans="1:3" ht="15.75">
      <c r="A14" s="2" t="s">
        <v>44</v>
      </c>
      <c r="B14" s="1">
        <v>0</v>
      </c>
      <c r="C14" s="1">
        <v>0</v>
      </c>
    </row>
    <row r="15" spans="1:3" ht="7.5" customHeight="1">
      <c r="A15" s="2"/>
      <c r="B15" s="1"/>
      <c r="C15" s="1"/>
    </row>
    <row r="16" spans="1:3" ht="15.75">
      <c r="A16" s="2" t="s">
        <v>45</v>
      </c>
      <c r="B16" s="38">
        <f>SUM(B12:B14)</f>
        <v>0</v>
      </c>
      <c r="C16" s="38">
        <f>SUM(C12:C14)</f>
        <v>0</v>
      </c>
    </row>
    <row r="17" spans="1:3" ht="15.75">
      <c r="A17" s="2"/>
      <c r="B17" s="1"/>
      <c r="C17" s="1"/>
    </row>
    <row r="18" spans="1:3" ht="15.75">
      <c r="A18" s="2"/>
      <c r="B18" s="1"/>
      <c r="C18" s="1"/>
    </row>
    <row r="19" spans="1:3" ht="15.75">
      <c r="A19" s="32" t="s">
        <v>50</v>
      </c>
      <c r="B19" s="1"/>
      <c r="C19" s="1"/>
    </row>
    <row r="20" spans="1:3" ht="15.75">
      <c r="A20" s="5" t="s">
        <v>153</v>
      </c>
      <c r="B20" s="1"/>
      <c r="C20" s="1"/>
    </row>
  </sheetData>
  <printOptions/>
  <pageMargins left="0.5511811023622047" right="0.5511811023622047" top="0.984251968503937" bottom="0.7874015748031497" header="0.5118110236220472" footer="0.5118110236220472"/>
  <pageSetup horizontalDpi="180" verticalDpi="18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shlim</cp:lastModifiedBy>
  <cp:lastPrinted>2006-02-28T04:59:15Z</cp:lastPrinted>
  <dcterms:created xsi:type="dcterms:W3CDTF">2002-11-27T06:32:15Z</dcterms:created>
  <dcterms:modified xsi:type="dcterms:W3CDTF">2006-02-28T06:12:00Z</dcterms:modified>
  <cp:category/>
  <cp:version/>
  <cp:contentType/>
  <cp:contentStatus/>
</cp:coreProperties>
</file>